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<sst xmlns="http://schemas.openxmlformats.org/spreadsheetml/2006/main" count="94" uniqueCount="82">
  <si>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Wieloletnia Prognoza Finansowa</t>
  </si>
  <si>
    <t>Rady Gminy Łączna</t>
  </si>
  <si>
    <t>L.p.</t>
  </si>
  <si>
    <t>Wyszczególnienie</t>
  </si>
  <si>
    <t>Wykonanie 2008</t>
  </si>
  <si>
    <t>Wykonanie 2009</t>
  </si>
  <si>
    <t>Plan 3 kw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</si>
  <si>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</si>
  <si>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</si>
  <si>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</si>
  <si>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</si>
  <si>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</si>
  <si>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</si>
  <si>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</si>
  <si>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</si>
  <si>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Dochody ogółem, z tego:</t>
  </si>
  <si>
    <t>1a</t>
  </si>
  <si>
    <t>dochody bieżące</t>
  </si>
  <si>
    <t>1b</t>
  </si>
  <si>
    <t>dochody majątkowe, w tym</t>
  </si>
  <si>
    <t xml:space="preserve">1c </t>
  </si>
  <si>
    <t>ze sprzedaży majątku</t>
  </si>
  <si>
    <t>Wydatki bieżące( bez odsetek i prowizji od: kredytów i pożyczek oraz wyemitowanych papierów wartościowych ) , w tym:</t>
  </si>
  <si>
    <t>2a</t>
  </si>
  <si>
    <t>związane z funkcjonowaniem organów JST</t>
  </si>
  <si>
    <t>z tytułu gwarancji i poręczeń, w tym:</t>
  </si>
  <si>
    <t>2b</t>
  </si>
  <si>
    <t>2c</t>
  </si>
  <si>
    <t>2d</t>
  </si>
  <si>
    <t>2e</t>
  </si>
  <si>
    <t>wydatki bieżące objęte limitem art. 226 ust.4 ufp</t>
  </si>
  <si>
    <t>Różnica (1-2)</t>
  </si>
  <si>
    <t>4a</t>
  </si>
  <si>
    <t>Inne przychody nie związane z zaciągnięciem długu</t>
  </si>
  <si>
    <t>Spłata i obsługa długu, z tego:</t>
  </si>
  <si>
    <t>rozchody z tytułu spłaty rat kapitałowych oraz wykupu papierów wartościowych</t>
  </si>
  <si>
    <t>7a</t>
  </si>
  <si>
    <t>7b</t>
  </si>
  <si>
    <t>10a</t>
  </si>
  <si>
    <t>13a</t>
  </si>
  <si>
    <t>13b</t>
  </si>
  <si>
    <t>15a</t>
  </si>
  <si>
    <t>Środki do dyspozycji (6-7-8)</t>
  </si>
  <si>
    <t>Wydatki majątkowe, w tym:</t>
  </si>
  <si>
    <t>wydatki majątkowe objęte limitem art. 226 ust.4 ufp</t>
  </si>
  <si>
    <t>Przychody ( kredyty,pożyczki,emisje obligacji):</t>
  </si>
  <si>
    <t>Rozliczenie budżetu (9-10+11)</t>
  </si>
  <si>
    <t>Kwota długu, w tym:</t>
  </si>
  <si>
    <t>łączna kwota wyłączeń z art. 243 ust. 3 pkt 1 ufp oraz art. 170 ust.3 sufp</t>
  </si>
  <si>
    <t>kwota wyłączeń z art. 243 ust.3 pkt 1 ufp oraz art. 169 ust.3 sufp przypadająca na dany rok budżetowy</t>
  </si>
  <si>
    <t>Relacja planowanej łącznej kwoty spłat zobowiązań do dochodów</t>
  </si>
  <si>
    <t>Maksymalny dopuszczalny wskaźnik spłaty z art. 243 ufp</t>
  </si>
  <si>
    <t>Zadłużenie/dochody ogółem [(13-13a):1]-max 60%z art. 170 sufp</t>
  </si>
  <si>
    <t>Wydatki bieżące razem (2+7b)</t>
  </si>
  <si>
    <t>Wydatki ogółem (10+19)</t>
  </si>
  <si>
    <t>Wynik Budżetu (1-20)</t>
  </si>
  <si>
    <t>Przychodu budżetu (4+5+11)</t>
  </si>
  <si>
    <t>Rozchody budżetu ( 7a+8)</t>
  </si>
  <si>
    <t>Inne rozchody ( bez spłaty długu np.udzielane pożyczki)</t>
  </si>
  <si>
    <t>TAK</t>
  </si>
  <si>
    <t>na wynagrodzenia i składki od nich naliczane</t>
  </si>
  <si>
    <t>gwarancje i poręczenia podlegające wyłączeniu z limitów spłaty zobowiązań z art. 243 ufp/169sufp</t>
  </si>
  <si>
    <t>Nadwyżka budżetowa z lat ubiegłych plus wolne środki, zgodnie z art. 217 ufp, w tym:</t>
  </si>
  <si>
    <t>Nadwyżka budżetowa z lat ubiegłych plus wolneśrodki, zgodnie z art. 217 ufp, angazowane na pokrycie deficytu budżetu roku bieżącego</t>
  </si>
  <si>
    <t>Środki do dyspozycji (3+4+5)</t>
  </si>
  <si>
    <t>wydatki bieżące na obsługę długu</t>
  </si>
  <si>
    <t>Kwota zobowiązań związku współtworzonego przez jst przypadających do spłaty w danym roku budżetowym podlegająca doliczeniu zgodnie z art. 244 ufp</t>
  </si>
  <si>
    <t>Spełnienie wskaźnika spłaty z art. 243 ufp po uwzględnieniu art. 244 ufp</t>
  </si>
  <si>
    <t>Planowana łączna kwota spłaty zobowiązań do dochodów ogółem - max 15% z art. 169 sufp</t>
  </si>
  <si>
    <t>W 2014 roku nadwyżka w kwocie 1 132 568 zł przeznaczona będzie na wydatki majątkowe oraz spłatę wcześniej zaciągniętych kredytów</t>
  </si>
  <si>
    <t>W 2015 roku nadwyżka w kwocie 1 132 568 zł przeznaczona będzie na wydatki majątkowe oraz spłatę wcześniej zaciągniętych kredytów</t>
  </si>
  <si>
    <t>W 2011 roku planowany deficyt budżetu w wysokości 2 134 000 zł sfinansowany będzie przychodami z kredytu w kwocie 1 926 415 zł oraz z wolnych środków w kwocie 207 585 zł.</t>
  </si>
  <si>
    <t>Prognoza 2018</t>
  </si>
  <si>
    <t>Prognoza 2019</t>
  </si>
  <si>
    <t>W 2012 roku nadwyżka w kwocie 787 200 zł przeznaczona będzie na wydatki majątkowe oraz spłatę wcześniej zaciągniętych kredytów</t>
  </si>
  <si>
    <t>W 2013 roku nadwyżka w kwocie 960 000 zł przeznaczona będzie na wydatki majątkowe oraz spłatę wcześniej zaciągniętych kredytów</t>
  </si>
  <si>
    <t>W 2016 roku nadwyżka w kwocie 660 000 zł przeznaczona będzie na wydatki majątkowe oraz spłatę wcześniej zaciągniętych kredytów</t>
  </si>
  <si>
    <t>W 2017 roku nadwyżka w kwocie 664 400 zł przeznaczona będzie na  spłatę wcześniej zaciągniętych kredytów</t>
  </si>
  <si>
    <t>W 2018 roku nadwyżka w kwocie 310 000 zł przeznaczona będzie na  spłatę wcześniej zaciągniętych kredytów</t>
  </si>
  <si>
    <t>W 2019 roku nadwyżka w kwocie 382 277 zł przeznaczona będzie na  spłatę wcześniej zaciągniętych kredytów</t>
  </si>
  <si>
    <t>Załącznik Nr 1  do Uchwały Nr IX /83//2011r.</t>
  </si>
  <si>
    <t>z dnia 5 sierpnia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</si>
</sst>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00390625" style="15" customWidth="1"/>
    <col min="2" max="2" width="17.7109375" style="15" customWidth="1"/>
    <col min="3" max="3" width="10.57421875" style="15" customWidth="1"/>
    <col min="4" max="4" width="10.7109375" style="15" customWidth="1"/>
    <col min="5" max="5" width="10.57421875" style="15" customWidth="1"/>
    <col min="6" max="7" width="10.7109375" style="15" customWidth="1"/>
    <col min="8" max="8" width="11.00390625" style="15" customWidth="1"/>
    <col min="9" max="11" width="10.57421875" style="15" customWidth="1"/>
    <col min="12" max="12" width="10.7109375" style="15" customWidth="1"/>
    <col min="13" max="13" width="10.8515625" style="15" customWidth="1"/>
    <col min="14" max="15" width="10.57421875" style="15" customWidth="1"/>
    <col min="16" max="16384" width="9.140625" style="15" customWidth="1"/>
  </cols>
  <sheetData>
    <row r="2" spans="2:13" ht="12.75">
      <c r="B2" s="9" t="s">
        <v>0</v>
      </c>
      <c r="C2" s="9"/>
      <c r="D2" s="9"/>
      <c r="K2" s="21" t="s">
        <v>80</v>
      </c>
      <c r="L2" s="21"/>
      <c r="M2" s="21"/>
    </row>
    <row r="3" spans="2:13" ht="12.75">
      <c r="B3" s="20"/>
      <c r="C3" s="20"/>
      <c r="D3" s="20"/>
      <c r="K3" s="21" t="s">
        <v>1</v>
      </c>
      <c r="L3" s="21"/>
      <c r="M3" s="21"/>
    </row>
    <row r="4" spans="11:13" ht="12.75">
      <c r="K4" s="21" t="s">
        <v>81</v>
      </c>
      <c r="L4" s="21"/>
      <c r="M4" s="21"/>
    </row>
    <row r="5" ht="2.25" customHeight="1"/>
    <row r="6" spans="1:15" ht="35.25" customHeight="1">
      <c r="A6" s="1" t="s">
        <v>2</v>
      </c>
      <c r="B6" s="1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72</v>
      </c>
      <c r="O6" s="5" t="s">
        <v>73</v>
      </c>
    </row>
    <row r="7" spans="1:15" ht="29.25" customHeight="1">
      <c r="A7" s="2">
        <v>1</v>
      </c>
      <c r="B7" s="3" t="s">
        <v>15</v>
      </c>
      <c r="C7" s="7">
        <f aca="true" t="shared" si="0" ref="C7:O7">SUM(C8:C9)</f>
        <v>11435500</v>
      </c>
      <c r="D7" s="7">
        <f t="shared" si="0"/>
        <v>13710464</v>
      </c>
      <c r="E7" s="7">
        <f t="shared" si="0"/>
        <v>14906252</v>
      </c>
      <c r="F7" s="7">
        <f t="shared" si="0"/>
        <v>14652732.22</v>
      </c>
      <c r="G7" s="7">
        <f t="shared" si="0"/>
        <v>15317488.5</v>
      </c>
      <c r="H7" s="7">
        <f t="shared" si="0"/>
        <v>12309755</v>
      </c>
      <c r="I7" s="7">
        <f t="shared" si="0"/>
        <v>12900000</v>
      </c>
      <c r="J7" s="7">
        <f t="shared" si="0"/>
        <v>12950000</v>
      </c>
      <c r="K7" s="7">
        <f t="shared" si="0"/>
        <v>13130000</v>
      </c>
      <c r="L7" s="7">
        <f t="shared" si="0"/>
        <v>13400000</v>
      </c>
      <c r="M7" s="7">
        <f t="shared" si="0"/>
        <v>13520000</v>
      </c>
      <c r="N7" s="7">
        <f t="shared" si="0"/>
        <v>13820000</v>
      </c>
      <c r="O7" s="7">
        <f t="shared" si="0"/>
        <v>14000000</v>
      </c>
    </row>
    <row r="8" spans="1:15" ht="26.25" customHeight="1">
      <c r="A8" s="4" t="s">
        <v>16</v>
      </c>
      <c r="B8" s="5" t="s">
        <v>17</v>
      </c>
      <c r="C8" s="8">
        <v>11435500</v>
      </c>
      <c r="D8" s="8">
        <v>11824921</v>
      </c>
      <c r="E8" s="8">
        <v>12315542</v>
      </c>
      <c r="F8" s="8">
        <v>12430064.22</v>
      </c>
      <c r="G8" s="8">
        <v>12384103.5</v>
      </c>
      <c r="H8" s="8">
        <v>12309755</v>
      </c>
      <c r="I8" s="8">
        <v>12400000</v>
      </c>
      <c r="J8" s="8">
        <v>12950000</v>
      </c>
      <c r="K8" s="8">
        <v>13130000</v>
      </c>
      <c r="L8" s="8">
        <v>13400000</v>
      </c>
      <c r="M8" s="8">
        <v>13520000</v>
      </c>
      <c r="N8" s="13">
        <v>13820000</v>
      </c>
      <c r="O8" s="13">
        <v>14000000</v>
      </c>
    </row>
    <row r="9" spans="1:15" ht="24.75" customHeight="1">
      <c r="A9" s="4" t="s">
        <v>18</v>
      </c>
      <c r="B9" s="5" t="s">
        <v>19</v>
      </c>
      <c r="C9" s="8">
        <v>0</v>
      </c>
      <c r="D9" s="8">
        <v>1885543</v>
      </c>
      <c r="E9" s="8">
        <v>2590710</v>
      </c>
      <c r="F9" s="8">
        <v>2222668</v>
      </c>
      <c r="G9" s="8">
        <v>2933385</v>
      </c>
      <c r="H9" s="8">
        <v>0</v>
      </c>
      <c r="I9" s="8">
        <v>500000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25.5" customHeight="1">
      <c r="A10" s="4" t="s">
        <v>20</v>
      </c>
      <c r="B10" s="5" t="s">
        <v>21</v>
      </c>
      <c r="C10" s="8">
        <v>0</v>
      </c>
      <c r="D10" s="8">
        <v>50200</v>
      </c>
      <c r="E10" s="8">
        <v>4180</v>
      </c>
      <c r="F10" s="8">
        <v>4180.33</v>
      </c>
      <c r="G10" s="8">
        <v>0</v>
      </c>
      <c r="H10" s="8">
        <v>0</v>
      </c>
      <c r="I10" s="8">
        <v>500000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52.5" customHeight="1">
      <c r="A11" s="2">
        <v>2</v>
      </c>
      <c r="B11" s="3" t="s">
        <v>22</v>
      </c>
      <c r="C11" s="7">
        <v>9358413</v>
      </c>
      <c r="D11" s="7">
        <v>10158424</v>
      </c>
      <c r="E11" s="7">
        <v>10960217</v>
      </c>
      <c r="F11" s="7">
        <v>11230881.71</v>
      </c>
      <c r="G11" s="7">
        <v>11070365.5</v>
      </c>
      <c r="H11" s="7">
        <v>10530689</v>
      </c>
      <c r="I11" s="7">
        <v>10522568</v>
      </c>
      <c r="J11" s="7">
        <v>10837746</v>
      </c>
      <c r="K11" s="7">
        <v>10981031</v>
      </c>
      <c r="L11" s="7">
        <v>11435119</v>
      </c>
      <c r="M11" s="7">
        <v>11666592</v>
      </c>
      <c r="N11" s="7">
        <v>12100000</v>
      </c>
      <c r="O11" s="7">
        <v>12800000</v>
      </c>
    </row>
    <row r="12" spans="1:15" ht="24.75" customHeight="1">
      <c r="A12" s="4" t="s">
        <v>23</v>
      </c>
      <c r="B12" s="5" t="s">
        <v>60</v>
      </c>
      <c r="C12" s="8">
        <v>4597178</v>
      </c>
      <c r="D12" s="8">
        <v>5411307</v>
      </c>
      <c r="E12" s="8">
        <v>5411934</v>
      </c>
      <c r="F12" s="8">
        <v>5559938.64</v>
      </c>
      <c r="G12" s="8">
        <v>5517349</v>
      </c>
      <c r="H12" s="8">
        <v>6080849</v>
      </c>
      <c r="I12" s="8">
        <v>6445700</v>
      </c>
      <c r="J12" s="8">
        <v>6832442</v>
      </c>
      <c r="K12" s="8">
        <v>6880000</v>
      </c>
      <c r="L12" s="8">
        <v>6900000</v>
      </c>
      <c r="M12" s="8">
        <v>6950000</v>
      </c>
      <c r="N12" s="13">
        <v>7000000</v>
      </c>
      <c r="O12" s="13">
        <v>7100000</v>
      </c>
    </row>
    <row r="13" spans="1:15" ht="33.75">
      <c r="A13" s="4" t="s">
        <v>26</v>
      </c>
      <c r="B13" s="5" t="s">
        <v>24</v>
      </c>
      <c r="C13" s="8">
        <v>187562</v>
      </c>
      <c r="D13" s="8">
        <v>207927</v>
      </c>
      <c r="E13" s="8">
        <v>208315</v>
      </c>
      <c r="F13" s="8">
        <v>192686.22</v>
      </c>
      <c r="G13" s="8">
        <v>207693</v>
      </c>
      <c r="H13" s="8">
        <v>216598</v>
      </c>
      <c r="I13" s="8">
        <v>220013</v>
      </c>
      <c r="J13" s="8">
        <v>227563</v>
      </c>
      <c r="K13" s="8">
        <v>232000</v>
      </c>
      <c r="L13" s="8">
        <v>235000</v>
      </c>
      <c r="M13" s="8">
        <v>250000</v>
      </c>
      <c r="N13" s="13">
        <v>251000</v>
      </c>
      <c r="O13" s="13">
        <v>254000</v>
      </c>
    </row>
    <row r="14" spans="1:15" ht="25.5" customHeight="1">
      <c r="A14" s="4" t="s">
        <v>27</v>
      </c>
      <c r="B14" s="5" t="s">
        <v>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56.25">
      <c r="A15" s="4" t="s">
        <v>28</v>
      </c>
      <c r="B15" s="5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27.75" customHeight="1">
      <c r="A16" s="4" t="s">
        <v>29</v>
      </c>
      <c r="B16" s="5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227981</v>
      </c>
      <c r="H16" s="14">
        <v>201524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26.25" customHeight="1">
      <c r="A17" s="2">
        <v>3</v>
      </c>
      <c r="B17" s="3" t="s">
        <v>31</v>
      </c>
      <c r="C17" s="7">
        <f aca="true" t="shared" si="1" ref="C17:O17">SUM(C7-C11)</f>
        <v>2077087</v>
      </c>
      <c r="D17" s="7">
        <f t="shared" si="1"/>
        <v>3552040</v>
      </c>
      <c r="E17" s="7">
        <f t="shared" si="1"/>
        <v>3946035</v>
      </c>
      <c r="F17" s="7">
        <f t="shared" si="1"/>
        <v>3421850.51</v>
      </c>
      <c r="G17" s="7">
        <f t="shared" si="1"/>
        <v>4247123</v>
      </c>
      <c r="H17" s="7">
        <f t="shared" si="1"/>
        <v>1779066</v>
      </c>
      <c r="I17" s="7">
        <f t="shared" si="1"/>
        <v>2377432</v>
      </c>
      <c r="J17" s="7">
        <f t="shared" si="1"/>
        <v>2112254</v>
      </c>
      <c r="K17" s="7">
        <f t="shared" si="1"/>
        <v>2148969</v>
      </c>
      <c r="L17" s="7">
        <f t="shared" si="1"/>
        <v>1964881</v>
      </c>
      <c r="M17" s="7">
        <f t="shared" si="1"/>
        <v>1853408</v>
      </c>
      <c r="N17" s="7">
        <f t="shared" si="1"/>
        <v>1720000</v>
      </c>
      <c r="O17" s="7">
        <f t="shared" si="1"/>
        <v>1200000</v>
      </c>
    </row>
    <row r="18" spans="1:15" ht="45" customHeight="1">
      <c r="A18" s="2">
        <v>4</v>
      </c>
      <c r="B18" s="3" t="s">
        <v>62</v>
      </c>
      <c r="C18" s="7">
        <v>544767</v>
      </c>
      <c r="D18" s="7">
        <v>274364</v>
      </c>
      <c r="E18" s="7">
        <v>102968</v>
      </c>
      <c r="F18" s="7">
        <v>102968.04</v>
      </c>
      <c r="G18" s="7">
        <f>SUM(G19)</f>
        <v>207585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90">
      <c r="A19" s="4" t="s">
        <v>32</v>
      </c>
      <c r="B19" s="5" t="s">
        <v>63</v>
      </c>
      <c r="C19" s="8">
        <v>274364</v>
      </c>
      <c r="D19" s="8">
        <v>102968</v>
      </c>
      <c r="E19" s="8">
        <v>102968</v>
      </c>
      <c r="F19" s="8">
        <v>102968.04</v>
      </c>
      <c r="G19" s="8">
        <v>207585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29.25" customHeight="1">
      <c r="A20" s="2">
        <v>5</v>
      </c>
      <c r="B20" s="3" t="s">
        <v>33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8" ht="24" customHeight="1">
      <c r="A21" s="2">
        <v>6</v>
      </c>
      <c r="B21" s="3" t="s">
        <v>64</v>
      </c>
      <c r="C21" s="7">
        <f>SUM(C17+C18+C20)</f>
        <v>2621854</v>
      </c>
      <c r="D21" s="7">
        <f aca="true" t="shared" si="2" ref="D21:M21">SUM(D17+D18+D20)</f>
        <v>3826404</v>
      </c>
      <c r="E21" s="7">
        <f t="shared" si="2"/>
        <v>4049003</v>
      </c>
      <c r="F21" s="7">
        <f t="shared" si="2"/>
        <v>3524818.55</v>
      </c>
      <c r="G21" s="7">
        <f t="shared" si="2"/>
        <v>4454708</v>
      </c>
      <c r="H21" s="7">
        <f t="shared" si="2"/>
        <v>1779066</v>
      </c>
      <c r="I21" s="7">
        <f t="shared" si="2"/>
        <v>2377432</v>
      </c>
      <c r="J21" s="7">
        <f t="shared" si="2"/>
        <v>2112254</v>
      </c>
      <c r="K21" s="7">
        <f t="shared" si="2"/>
        <v>2148969</v>
      </c>
      <c r="L21" s="7">
        <f t="shared" si="2"/>
        <v>1964881</v>
      </c>
      <c r="M21" s="7">
        <f t="shared" si="2"/>
        <v>1853408</v>
      </c>
      <c r="N21" s="7">
        <f>SUM(N17+N18+N20)</f>
        <v>1720000</v>
      </c>
      <c r="O21" s="7">
        <f>SUM(O17+O18+O20)</f>
        <v>1200000</v>
      </c>
      <c r="P21" s="16"/>
      <c r="Q21" s="16"/>
      <c r="R21" s="16"/>
    </row>
    <row r="22" spans="1:18" ht="25.5" customHeight="1">
      <c r="A22" s="2">
        <v>7</v>
      </c>
      <c r="B22" s="3" t="s">
        <v>34</v>
      </c>
      <c r="C22" s="7">
        <f>SUM(C23:C24)</f>
        <v>1041889</v>
      </c>
      <c r="D22" s="7">
        <f aca="true" t="shared" si="3" ref="D22:O22">SUM(D23:D24)</f>
        <v>875901</v>
      </c>
      <c r="E22" s="7">
        <f t="shared" si="3"/>
        <v>1001000</v>
      </c>
      <c r="F22" s="7">
        <f t="shared" si="3"/>
        <v>933413.27</v>
      </c>
      <c r="G22" s="7">
        <f t="shared" si="3"/>
        <v>1333585</v>
      </c>
      <c r="H22" s="7">
        <f t="shared" si="3"/>
        <v>1051879</v>
      </c>
      <c r="I22" s="7">
        <f t="shared" si="3"/>
        <v>1160000</v>
      </c>
      <c r="J22" s="7">
        <f t="shared" si="3"/>
        <v>1295254</v>
      </c>
      <c r="K22" s="7">
        <f t="shared" si="3"/>
        <v>1251536</v>
      </c>
      <c r="L22" s="7">
        <f t="shared" si="3"/>
        <v>724881</v>
      </c>
      <c r="M22" s="7">
        <f t="shared" si="3"/>
        <v>720400</v>
      </c>
      <c r="N22" s="7">
        <f t="shared" si="3"/>
        <v>356000</v>
      </c>
      <c r="O22" s="7">
        <f t="shared" si="3"/>
        <v>407277</v>
      </c>
      <c r="P22" s="16"/>
      <c r="Q22" s="16"/>
      <c r="R22" s="16"/>
    </row>
    <row r="23" spans="1:15" ht="33" customHeight="1">
      <c r="A23" s="4" t="s">
        <v>36</v>
      </c>
      <c r="B23" s="5" t="s">
        <v>35</v>
      </c>
      <c r="C23" s="8">
        <v>929245</v>
      </c>
      <c r="D23" s="8">
        <v>825999</v>
      </c>
      <c r="E23" s="8">
        <v>791000</v>
      </c>
      <c r="F23" s="8">
        <v>790070.4</v>
      </c>
      <c r="G23" s="8">
        <v>1113585</v>
      </c>
      <c r="H23" s="8">
        <v>787200</v>
      </c>
      <c r="I23" s="8">
        <v>960000</v>
      </c>
      <c r="J23" s="8">
        <v>1132568</v>
      </c>
      <c r="K23" s="8">
        <v>1132568</v>
      </c>
      <c r="L23" s="8">
        <v>660000</v>
      </c>
      <c r="M23" s="8">
        <v>664400</v>
      </c>
      <c r="N23" s="8">
        <v>310000</v>
      </c>
      <c r="O23" s="8">
        <v>382277</v>
      </c>
    </row>
    <row r="24" spans="1:15" ht="23.25" customHeight="1">
      <c r="A24" s="4" t="s">
        <v>37</v>
      </c>
      <c r="B24" s="5" t="s">
        <v>65</v>
      </c>
      <c r="C24" s="8">
        <v>112644</v>
      </c>
      <c r="D24" s="8">
        <v>49902</v>
      </c>
      <c r="E24" s="8">
        <v>210000</v>
      </c>
      <c r="F24" s="8">
        <v>143342.87</v>
      </c>
      <c r="G24" s="8">
        <v>220000</v>
      </c>
      <c r="H24" s="8">
        <v>264679</v>
      </c>
      <c r="I24" s="8">
        <v>200000</v>
      </c>
      <c r="J24" s="8">
        <v>162686</v>
      </c>
      <c r="K24" s="8">
        <v>118968</v>
      </c>
      <c r="L24" s="8">
        <v>64881</v>
      </c>
      <c r="M24" s="8">
        <v>56000</v>
      </c>
      <c r="N24" s="8">
        <v>46000</v>
      </c>
      <c r="O24" s="8">
        <v>25000</v>
      </c>
    </row>
    <row r="25" spans="1:15" ht="27" customHeight="1">
      <c r="A25" s="2">
        <v>8</v>
      </c>
      <c r="B25" s="3" t="s">
        <v>58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23.25" customHeight="1">
      <c r="A26" s="2">
        <v>9</v>
      </c>
      <c r="B26" s="3" t="s">
        <v>42</v>
      </c>
      <c r="C26" s="7">
        <f>SUM(C21-C22-C25)</f>
        <v>1579965</v>
      </c>
      <c r="D26" s="7">
        <f aca="true" t="shared" si="4" ref="D26:M26">SUM(D21-D22-D25)</f>
        <v>2950503</v>
      </c>
      <c r="E26" s="7">
        <f t="shared" si="4"/>
        <v>3048003</v>
      </c>
      <c r="F26" s="7">
        <f t="shared" si="4"/>
        <v>2591405.28</v>
      </c>
      <c r="G26" s="7">
        <f t="shared" si="4"/>
        <v>3121123</v>
      </c>
      <c r="H26" s="7">
        <f t="shared" si="4"/>
        <v>727187</v>
      </c>
      <c r="I26" s="7">
        <f t="shared" si="4"/>
        <v>1217432</v>
      </c>
      <c r="J26" s="7">
        <f t="shared" si="4"/>
        <v>817000</v>
      </c>
      <c r="K26" s="7">
        <f t="shared" si="4"/>
        <v>897433</v>
      </c>
      <c r="L26" s="7">
        <f t="shared" si="4"/>
        <v>1240000</v>
      </c>
      <c r="M26" s="7">
        <f t="shared" si="4"/>
        <v>1133008</v>
      </c>
      <c r="N26" s="7">
        <f>SUM(N21-N22-N25)</f>
        <v>1364000</v>
      </c>
      <c r="O26" s="7">
        <f>SUM(O21-O22-O25)</f>
        <v>792723</v>
      </c>
    </row>
    <row r="27" spans="1:15" ht="25.5" customHeight="1">
      <c r="A27" s="2">
        <v>10</v>
      </c>
      <c r="B27" s="3" t="s">
        <v>43</v>
      </c>
      <c r="C27" s="7">
        <v>2305601</v>
      </c>
      <c r="D27" s="7">
        <v>5147535</v>
      </c>
      <c r="E27" s="7">
        <v>5348003</v>
      </c>
      <c r="F27" s="7">
        <v>4310331.77</v>
      </c>
      <c r="G27" s="7">
        <v>6161123</v>
      </c>
      <c r="H27" s="7">
        <v>727187</v>
      </c>
      <c r="I27" s="7">
        <v>1217432</v>
      </c>
      <c r="J27" s="7">
        <v>817000</v>
      </c>
      <c r="K27" s="7">
        <v>897433</v>
      </c>
      <c r="L27" s="7">
        <v>1240000</v>
      </c>
      <c r="M27" s="7">
        <v>1133008</v>
      </c>
      <c r="N27" s="7">
        <v>1364000</v>
      </c>
      <c r="O27" s="7">
        <v>792723</v>
      </c>
    </row>
    <row r="28" spans="1:15" ht="30" customHeight="1">
      <c r="A28" s="4" t="s">
        <v>38</v>
      </c>
      <c r="B28" s="5" t="s">
        <v>44</v>
      </c>
      <c r="C28" s="14">
        <v>2305601</v>
      </c>
      <c r="D28" s="14">
        <v>5147535</v>
      </c>
      <c r="E28" s="14">
        <v>5348003</v>
      </c>
      <c r="F28" s="14">
        <v>4310331.77</v>
      </c>
      <c r="G28" s="14">
        <v>5712623</v>
      </c>
      <c r="H28" s="14">
        <v>727187</v>
      </c>
      <c r="I28" s="14">
        <v>937432</v>
      </c>
      <c r="J28" s="14">
        <v>777000</v>
      </c>
      <c r="K28" s="14">
        <v>808000</v>
      </c>
      <c r="L28" s="14">
        <v>799000</v>
      </c>
      <c r="M28" s="14">
        <v>715000</v>
      </c>
      <c r="N28" s="8">
        <v>0</v>
      </c>
      <c r="O28" s="8">
        <v>0</v>
      </c>
    </row>
    <row r="29" spans="1:15" ht="29.25" customHeight="1">
      <c r="A29" s="2">
        <v>11</v>
      </c>
      <c r="B29" s="3" t="s">
        <v>45</v>
      </c>
      <c r="C29" s="7">
        <v>1000000</v>
      </c>
      <c r="D29" s="7">
        <v>2300000</v>
      </c>
      <c r="E29" s="7">
        <v>2300000</v>
      </c>
      <c r="F29" s="7">
        <v>1920385</v>
      </c>
      <c r="G29" s="7">
        <v>3040000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21.75" customHeight="1">
      <c r="A30" s="2">
        <v>12</v>
      </c>
      <c r="B30" s="3" t="s">
        <v>46</v>
      </c>
      <c r="C30" s="7">
        <f>SUM(C26-C27+C29)</f>
        <v>274364</v>
      </c>
      <c r="D30" s="7">
        <f aca="true" t="shared" si="5" ref="D30:J30">SUM(D26-D27+D29)</f>
        <v>102968</v>
      </c>
      <c r="E30" s="7">
        <f t="shared" si="5"/>
        <v>0</v>
      </c>
      <c r="F30" s="7">
        <f t="shared" si="5"/>
        <v>201458.51000000024</v>
      </c>
      <c r="G30" s="7">
        <f t="shared" si="5"/>
        <v>0</v>
      </c>
      <c r="H30" s="7">
        <v>0</v>
      </c>
      <c r="I30" s="7">
        <f t="shared" si="5"/>
        <v>0</v>
      </c>
      <c r="J30" s="7">
        <f t="shared" si="5"/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27.75" customHeight="1">
      <c r="A31" s="2">
        <v>13</v>
      </c>
      <c r="B31" s="3" t="s">
        <v>47</v>
      </c>
      <c r="C31" s="7">
        <v>1779915.2</v>
      </c>
      <c r="D31" s="7">
        <v>2912270</v>
      </c>
      <c r="E31" s="7">
        <v>4042585</v>
      </c>
      <c r="F31" s="7">
        <v>4042585</v>
      </c>
      <c r="G31" s="7">
        <v>5969000</v>
      </c>
      <c r="H31" s="7">
        <v>5241813</v>
      </c>
      <c r="I31" s="7">
        <v>4281813</v>
      </c>
      <c r="J31" s="7">
        <v>3149245</v>
      </c>
      <c r="K31" s="7">
        <v>2016677</v>
      </c>
      <c r="L31" s="7">
        <v>1356677</v>
      </c>
      <c r="M31" s="7">
        <v>692277</v>
      </c>
      <c r="N31" s="7">
        <v>382277</v>
      </c>
      <c r="O31" s="7">
        <v>0</v>
      </c>
    </row>
    <row r="32" spans="1:15" ht="45">
      <c r="A32" s="4" t="s">
        <v>39</v>
      </c>
      <c r="B32" s="5" t="s">
        <v>48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56.25">
      <c r="A33" s="4" t="s">
        <v>40</v>
      </c>
      <c r="B33" s="5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12.5">
      <c r="A34" s="2">
        <v>14</v>
      </c>
      <c r="B34" s="3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t="45">
      <c r="A35" s="2">
        <v>15</v>
      </c>
      <c r="B35" s="3" t="s">
        <v>50</v>
      </c>
      <c r="C35" s="10">
        <v>0.0911</v>
      </c>
      <c r="D35" s="10">
        <v>0.0639</v>
      </c>
      <c r="E35" s="10">
        <v>0.0672</v>
      </c>
      <c r="F35" s="10">
        <v>0.0637</v>
      </c>
      <c r="G35" s="10">
        <f aca="true" t="shared" si="6" ref="G35:O35">SUM(G23+G24)/G7*100%</f>
        <v>0.0870629019894482</v>
      </c>
      <c r="H35" s="10">
        <f t="shared" si="6"/>
        <v>0.08545084772198959</v>
      </c>
      <c r="I35" s="10">
        <f t="shared" si="6"/>
        <v>0.08992248062015504</v>
      </c>
      <c r="J35" s="10">
        <f t="shared" si="6"/>
        <v>0.1000196138996139</v>
      </c>
      <c r="K35" s="10">
        <f t="shared" si="6"/>
        <v>0.09531881188118811</v>
      </c>
      <c r="L35" s="10">
        <f t="shared" si="6"/>
        <v>0.054095597014925376</v>
      </c>
      <c r="M35" s="10">
        <f t="shared" si="6"/>
        <v>0.053284023668639054</v>
      </c>
      <c r="N35" s="10">
        <f t="shared" si="6"/>
        <v>0.025759768451519536</v>
      </c>
      <c r="O35" s="10">
        <f t="shared" si="6"/>
        <v>0.029091214285714286</v>
      </c>
    </row>
    <row r="36" spans="1:15" ht="45">
      <c r="A36" s="6" t="s">
        <v>41</v>
      </c>
      <c r="B36" s="3" t="s">
        <v>51</v>
      </c>
      <c r="C36" s="10">
        <v>0.1718</v>
      </c>
      <c r="D36" s="10">
        <v>0.1216</v>
      </c>
      <c r="E36" s="10">
        <v>0.0771</v>
      </c>
      <c r="F36" s="10">
        <v>0.0723</v>
      </c>
      <c r="G36" s="10">
        <v>0.1235</v>
      </c>
      <c r="H36" s="10">
        <v>0.09</v>
      </c>
      <c r="I36" s="10">
        <v>0.0905</v>
      </c>
      <c r="J36" s="10">
        <v>0.1505</v>
      </c>
      <c r="K36" s="10">
        <v>0.1546</v>
      </c>
      <c r="L36" s="10">
        <v>0.1418</v>
      </c>
      <c r="M36" s="10">
        <v>0.1329</v>
      </c>
      <c r="N36" s="10">
        <v>0.1211</v>
      </c>
      <c r="O36" s="10">
        <v>0.0839</v>
      </c>
    </row>
    <row r="37" spans="1:15" ht="56.25">
      <c r="A37" s="6">
        <v>16</v>
      </c>
      <c r="B37" s="3" t="s">
        <v>67</v>
      </c>
      <c r="C37" s="11" t="s">
        <v>59</v>
      </c>
      <c r="D37" s="11" t="s">
        <v>59</v>
      </c>
      <c r="E37" s="11" t="s">
        <v>59</v>
      </c>
      <c r="F37" s="11" t="s">
        <v>59</v>
      </c>
      <c r="G37" s="11" t="s">
        <v>59</v>
      </c>
      <c r="H37" s="11" t="s">
        <v>59</v>
      </c>
      <c r="I37" s="11" t="s">
        <v>59</v>
      </c>
      <c r="J37" s="11" t="s">
        <v>59</v>
      </c>
      <c r="K37" s="11" t="s">
        <v>59</v>
      </c>
      <c r="L37" s="11" t="s">
        <v>59</v>
      </c>
      <c r="M37" s="11" t="s">
        <v>59</v>
      </c>
      <c r="N37" s="11" t="s">
        <v>59</v>
      </c>
      <c r="O37" s="11" t="s">
        <v>59</v>
      </c>
    </row>
    <row r="38" spans="1:18" ht="36" customHeight="1">
      <c r="A38" s="6">
        <v>17</v>
      </c>
      <c r="B38" s="3" t="s">
        <v>68</v>
      </c>
      <c r="C38" s="10">
        <v>0.0911</v>
      </c>
      <c r="D38" s="10">
        <v>0.0639</v>
      </c>
      <c r="E38" s="10">
        <v>0.0672</v>
      </c>
      <c r="F38" s="10">
        <v>0.0637</v>
      </c>
      <c r="G38" s="10">
        <f aca="true" t="shared" si="7" ref="G38:O38">SUM(G23+G24)/G7*100%</f>
        <v>0.0870629019894482</v>
      </c>
      <c r="H38" s="10">
        <f t="shared" si="7"/>
        <v>0.08545084772198959</v>
      </c>
      <c r="I38" s="10">
        <f t="shared" si="7"/>
        <v>0.08992248062015504</v>
      </c>
      <c r="J38" s="10">
        <f t="shared" si="7"/>
        <v>0.1000196138996139</v>
      </c>
      <c r="K38" s="10">
        <f t="shared" si="7"/>
        <v>0.09531881188118811</v>
      </c>
      <c r="L38" s="10">
        <f t="shared" si="7"/>
        <v>0.054095597014925376</v>
      </c>
      <c r="M38" s="10">
        <f t="shared" si="7"/>
        <v>0.053284023668639054</v>
      </c>
      <c r="N38" s="10">
        <f t="shared" si="7"/>
        <v>0.025759768451519536</v>
      </c>
      <c r="O38" s="10">
        <f t="shared" si="7"/>
        <v>0.029091214285714286</v>
      </c>
      <c r="P38" s="17"/>
      <c r="Q38" s="17"/>
      <c r="R38" s="17"/>
    </row>
    <row r="39" spans="1:18" ht="29.25" customHeight="1">
      <c r="A39" s="6">
        <v>18</v>
      </c>
      <c r="B39" s="3" t="s">
        <v>52</v>
      </c>
      <c r="C39" s="10">
        <v>0.1556</v>
      </c>
      <c r="D39" s="10">
        <v>0.2124</v>
      </c>
      <c r="E39" s="10">
        <v>0.2712</v>
      </c>
      <c r="F39" s="10">
        <v>0.2759</v>
      </c>
      <c r="G39" s="10">
        <f>SUM(G31/G7)</f>
        <v>0.38968529338213637</v>
      </c>
      <c r="H39" s="10">
        <f aca="true" t="shared" si="8" ref="H39:O39">SUM(H31/H7)</f>
        <v>0.425825940483787</v>
      </c>
      <c r="I39" s="10">
        <f t="shared" si="8"/>
        <v>0.331923488372093</v>
      </c>
      <c r="J39" s="10">
        <f t="shared" si="8"/>
        <v>0.2431849420849421</v>
      </c>
      <c r="K39" s="10">
        <f t="shared" si="8"/>
        <v>0.1535930693069307</v>
      </c>
      <c r="L39" s="10">
        <f t="shared" si="8"/>
        <v>0.10124455223880598</v>
      </c>
      <c r="M39" s="10">
        <f t="shared" si="8"/>
        <v>0.051203920118343196</v>
      </c>
      <c r="N39" s="10">
        <f t="shared" si="8"/>
        <v>0.027661143270622288</v>
      </c>
      <c r="O39" s="10">
        <f t="shared" si="8"/>
        <v>0</v>
      </c>
      <c r="P39" s="17"/>
      <c r="Q39" s="17"/>
      <c r="R39" s="17"/>
    </row>
    <row r="40" spans="1:15" ht="24" customHeight="1">
      <c r="A40" s="6">
        <v>19</v>
      </c>
      <c r="B40" s="3" t="s">
        <v>53</v>
      </c>
      <c r="C40" s="7">
        <f>SUM(C11+C24)</f>
        <v>9471057</v>
      </c>
      <c r="D40" s="7">
        <f aca="true" t="shared" si="9" ref="D40:O40">SUM(D11+D24)</f>
        <v>10208326</v>
      </c>
      <c r="E40" s="7">
        <f t="shared" si="9"/>
        <v>11170217</v>
      </c>
      <c r="F40" s="7">
        <f t="shared" si="9"/>
        <v>11374224.58</v>
      </c>
      <c r="G40" s="7">
        <f t="shared" si="9"/>
        <v>11290365.5</v>
      </c>
      <c r="H40" s="7">
        <f t="shared" si="9"/>
        <v>10795368</v>
      </c>
      <c r="I40" s="7">
        <f t="shared" si="9"/>
        <v>10722568</v>
      </c>
      <c r="J40" s="7">
        <f t="shared" si="9"/>
        <v>11000432</v>
      </c>
      <c r="K40" s="7">
        <f t="shared" si="9"/>
        <v>11099999</v>
      </c>
      <c r="L40" s="7">
        <f t="shared" si="9"/>
        <v>11500000</v>
      </c>
      <c r="M40" s="7">
        <f t="shared" si="9"/>
        <v>11722592</v>
      </c>
      <c r="N40" s="7">
        <f t="shared" si="9"/>
        <v>12146000</v>
      </c>
      <c r="O40" s="7">
        <f t="shared" si="9"/>
        <v>12825000</v>
      </c>
    </row>
    <row r="41" spans="1:15" ht="18.75" customHeight="1">
      <c r="A41" s="6">
        <v>20</v>
      </c>
      <c r="B41" s="3" t="s">
        <v>54</v>
      </c>
      <c r="C41" s="7">
        <f>SUM(C27+C40)</f>
        <v>11776658</v>
      </c>
      <c r="D41" s="7">
        <f aca="true" t="shared" si="10" ref="D41:M41">SUM(D27+D40)</f>
        <v>15355861</v>
      </c>
      <c r="E41" s="7">
        <f t="shared" si="10"/>
        <v>16518220</v>
      </c>
      <c r="F41" s="7">
        <f t="shared" si="10"/>
        <v>15684556.35</v>
      </c>
      <c r="G41" s="7">
        <f t="shared" si="10"/>
        <v>17451488.5</v>
      </c>
      <c r="H41" s="7">
        <f t="shared" si="10"/>
        <v>11522555</v>
      </c>
      <c r="I41" s="7">
        <f t="shared" si="10"/>
        <v>11940000</v>
      </c>
      <c r="J41" s="7">
        <f t="shared" si="10"/>
        <v>11817432</v>
      </c>
      <c r="K41" s="7">
        <f t="shared" si="10"/>
        <v>11997432</v>
      </c>
      <c r="L41" s="7">
        <f t="shared" si="10"/>
        <v>12740000</v>
      </c>
      <c r="M41" s="7">
        <f t="shared" si="10"/>
        <v>12855600</v>
      </c>
      <c r="N41" s="7">
        <f>SUM(N27+N40)</f>
        <v>13510000</v>
      </c>
      <c r="O41" s="7">
        <f>SUM(O27+O40)</f>
        <v>13617723</v>
      </c>
    </row>
    <row r="42" spans="1:15" ht="21" customHeight="1">
      <c r="A42" s="6">
        <v>21</v>
      </c>
      <c r="B42" s="3" t="s">
        <v>55</v>
      </c>
      <c r="C42" s="7">
        <f>SUM(C7-C41)</f>
        <v>-341158</v>
      </c>
      <c r="D42" s="7">
        <f aca="true" t="shared" si="11" ref="D42:K42">SUM(D7-D41)</f>
        <v>-1645397</v>
      </c>
      <c r="E42" s="7">
        <f t="shared" si="11"/>
        <v>-1611968</v>
      </c>
      <c r="F42" s="7">
        <f t="shared" si="11"/>
        <v>-1031824.129999999</v>
      </c>
      <c r="G42" s="7">
        <f t="shared" si="11"/>
        <v>-2134000</v>
      </c>
      <c r="H42" s="7">
        <f t="shared" si="11"/>
        <v>787200</v>
      </c>
      <c r="I42" s="7">
        <f t="shared" si="11"/>
        <v>960000</v>
      </c>
      <c r="J42" s="7">
        <f t="shared" si="11"/>
        <v>1132568</v>
      </c>
      <c r="K42" s="7">
        <f t="shared" si="11"/>
        <v>1132568</v>
      </c>
      <c r="L42" s="7">
        <f>SUM(L7-L41)</f>
        <v>660000</v>
      </c>
      <c r="M42" s="7">
        <f>SUM(M7-M41)</f>
        <v>664400</v>
      </c>
      <c r="N42" s="7">
        <f>SUM(N7-N41)</f>
        <v>310000</v>
      </c>
      <c r="O42" s="7">
        <f>SUM(O7-O41)</f>
        <v>382277</v>
      </c>
    </row>
    <row r="43" spans="1:15" ht="19.5" customHeight="1">
      <c r="A43" s="6">
        <v>22</v>
      </c>
      <c r="B43" s="3" t="s">
        <v>56</v>
      </c>
      <c r="C43" s="7">
        <f>SUM(C18+C20+C29)</f>
        <v>1544767</v>
      </c>
      <c r="D43" s="7">
        <f aca="true" t="shared" si="12" ref="D43:O43">SUM(D18+D20+D29)</f>
        <v>2574364</v>
      </c>
      <c r="E43" s="7">
        <f t="shared" si="12"/>
        <v>2402968</v>
      </c>
      <c r="F43" s="7">
        <f t="shared" si="12"/>
        <v>2023353.04</v>
      </c>
      <c r="G43" s="7">
        <f t="shared" si="12"/>
        <v>3247585</v>
      </c>
      <c r="H43" s="7">
        <f t="shared" si="12"/>
        <v>0</v>
      </c>
      <c r="I43" s="7">
        <f t="shared" si="12"/>
        <v>0</v>
      </c>
      <c r="J43" s="7">
        <f t="shared" si="12"/>
        <v>0</v>
      </c>
      <c r="K43" s="7">
        <f t="shared" si="12"/>
        <v>0</v>
      </c>
      <c r="L43" s="7">
        <f t="shared" si="12"/>
        <v>0</v>
      </c>
      <c r="M43" s="7">
        <f t="shared" si="12"/>
        <v>0</v>
      </c>
      <c r="N43" s="7">
        <f t="shared" si="12"/>
        <v>0</v>
      </c>
      <c r="O43" s="7">
        <f t="shared" si="12"/>
        <v>0</v>
      </c>
    </row>
    <row r="44" spans="1:15" ht="19.5" customHeight="1">
      <c r="A44" s="6">
        <v>23</v>
      </c>
      <c r="B44" s="6" t="s">
        <v>57</v>
      </c>
      <c r="C44" s="7">
        <f>SUM(C23+C25)</f>
        <v>929245</v>
      </c>
      <c r="D44" s="7">
        <f aca="true" t="shared" si="13" ref="D44:O44">SUM(D23+D25)</f>
        <v>825999</v>
      </c>
      <c r="E44" s="7">
        <f t="shared" si="13"/>
        <v>791000</v>
      </c>
      <c r="F44" s="7">
        <f t="shared" si="13"/>
        <v>790070.4</v>
      </c>
      <c r="G44" s="7">
        <f t="shared" si="13"/>
        <v>1113585</v>
      </c>
      <c r="H44" s="7">
        <f t="shared" si="13"/>
        <v>787200</v>
      </c>
      <c r="I44" s="7">
        <f t="shared" si="13"/>
        <v>960000</v>
      </c>
      <c r="J44" s="7">
        <f t="shared" si="13"/>
        <v>1132568</v>
      </c>
      <c r="K44" s="7">
        <f t="shared" si="13"/>
        <v>1132568</v>
      </c>
      <c r="L44" s="7">
        <f t="shared" si="13"/>
        <v>660000</v>
      </c>
      <c r="M44" s="7">
        <f t="shared" si="13"/>
        <v>664400</v>
      </c>
      <c r="N44" s="7">
        <f t="shared" si="13"/>
        <v>310000</v>
      </c>
      <c r="O44" s="7">
        <f t="shared" si="13"/>
        <v>382277</v>
      </c>
    </row>
    <row r="45" ht="4.5" customHeight="1"/>
    <row r="46" spans="1:13" ht="12.75">
      <c r="A46" s="12" t="s">
        <v>71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8"/>
    </row>
    <row r="47" spans="1:13" ht="12.75">
      <c r="A47" s="12" t="s">
        <v>74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8"/>
    </row>
    <row r="48" spans="1:13" ht="12.75">
      <c r="A48" s="12" t="s">
        <v>75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8"/>
    </row>
    <row r="49" spans="1:13" ht="12.75">
      <c r="A49" s="12" t="s">
        <v>69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8"/>
    </row>
    <row r="50" spans="1:13" ht="12.75">
      <c r="A50" s="12" t="s">
        <v>70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8"/>
    </row>
    <row r="51" spans="1:13" ht="12.75">
      <c r="A51" s="12" t="s">
        <v>76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8"/>
    </row>
    <row r="52" spans="1:13" ht="12.75">
      <c r="A52" s="12" t="s">
        <v>77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8"/>
    </row>
    <row r="53" spans="1:12" ht="12.75">
      <c r="A53" s="12" t="s">
        <v>78</v>
      </c>
      <c r="B53" s="12"/>
      <c r="C53" s="12"/>
      <c r="D53" s="12"/>
      <c r="E53" s="12"/>
      <c r="F53" s="12"/>
      <c r="G53" s="12"/>
      <c r="H53" s="19"/>
      <c r="I53" s="19"/>
      <c r="J53" s="19"/>
      <c r="K53" s="19"/>
      <c r="L53" s="19"/>
    </row>
    <row r="54" spans="1:12" ht="12.75">
      <c r="A54" s="12" t="s">
        <v>79</v>
      </c>
      <c r="B54" s="12"/>
      <c r="C54" s="12"/>
      <c r="D54" s="12"/>
      <c r="E54" s="12"/>
      <c r="F54" s="12"/>
      <c r="G54" s="12"/>
      <c r="H54" s="19"/>
      <c r="I54" s="19"/>
      <c r="J54" s="19"/>
      <c r="K54" s="19"/>
      <c r="L54" s="19"/>
    </row>
    <row r="55" spans="1:1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2011-07-29T06:20:34Z</cp:lastPrinted>
  <dcterms:created xsi:type="dcterms:W3CDTF">2011-03-22T11:54:33Z</dcterms:created>
  <dcterms:modified xsi:type="dcterms:W3CDTF">2011-08-05T09:33:29Z</dcterms:modified>
  <cp:category/>
  <cp:version/>
  <cp:contentType/>
  <cp:contentStatus/>
</cp:coreProperties>
</file>