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1"/>
  </bookViews>
  <sheets>
    <sheet name="1" sheetId="1" r:id="rId1"/>
    <sheet name="2" sheetId="2" r:id="rId2"/>
    <sheet name="2maj" sheetId="3" r:id="rId3"/>
    <sheet name="3" sheetId="4" r:id="rId4"/>
    <sheet name="4" sheetId="5" r:id="rId5"/>
    <sheet name="Nr 5" sheetId="6" r:id="rId6"/>
    <sheet name="nr 6" sheetId="7" r:id="rId7"/>
    <sheet name="nr 7" sheetId="8" r:id="rId8"/>
    <sheet name="nr 8" sheetId="9" r:id="rId9"/>
    <sheet name="nr 9" sheetId="10" r:id="rId10"/>
    <sheet name="nr 10" sheetId="11" r:id="rId11"/>
    <sheet name="nr 11" sheetId="12" r:id="rId12"/>
    <sheet name="nr 12" sheetId="13" r:id="rId13"/>
    <sheet name="nr 13" sheetId="14" r:id="rId14"/>
    <sheet name="13" sheetId="15" r:id="rId15"/>
    <sheet name="zmwyd" sheetId="16" r:id="rId16"/>
  </sheets>
  <definedNames>
    <definedName name="_xlnm.Print_Titles" localSheetId="13">'nr 13'!$3:$4</definedName>
  </definedNames>
  <calcPr fullCalcOnLoad="1"/>
</workbook>
</file>

<file path=xl/sharedStrings.xml><?xml version="1.0" encoding="utf-8"?>
<sst xmlns="http://schemas.openxmlformats.org/spreadsheetml/2006/main" count="993" uniqueCount="448">
  <si>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</si>
  <si>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</si>
  <si>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</si>
  <si>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</si>
  <si>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</si>
  <si>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</si>
  <si>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</si>
  <si>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</si>
  <si>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</si>
  <si>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Nazwa</t>
  </si>
  <si>
    <t>w tym źródła finansowania</t>
  </si>
  <si>
    <t>Wydatki bieżące</t>
  </si>
  <si>
    <t>Wydatki majątkowe</t>
  </si>
  <si>
    <t>Rozdz.</t>
  </si>
  <si>
    <t>w złotych</t>
  </si>
  <si>
    <t>Nazwa zadania</t>
  </si>
  <si>
    <t>x</t>
  </si>
  <si>
    <t>w  złotych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</si>
  <si>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</si>
  <si>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</si>
  <si>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</si>
  <si>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</si>
  <si>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</si>
  <si>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</si>
  <si>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</si>
  <si>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</si>
  <si>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</si>
  <si>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Ogółem wydatki</t>
  </si>
  <si>
    <t>Wydatki na na obsługę długu (odsetki)</t>
  </si>
  <si>
    <t>Wydatki
z tytułu poręczeń
i gwarancji</t>
  </si>
  <si>
    <t>kredyty
i pożyczki</t>
  </si>
  <si>
    <t>środki wymienione
w art. 5 ust. 1 pkt 2 i 3 u.f.p.</t>
  </si>
  <si>
    <t>Nazwa zadania inwestycyjnego
i okres realizacji
(w latach)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</si>
  <si>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</si>
  <si>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</si>
  <si>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</si>
  <si>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</si>
  <si>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</si>
  <si>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I. Dochody i wydatki związane z realizacją zadań realizowanych wspólnie z innymi jednostkami samorządu terytorialnego</t>
  </si>
  <si>
    <t>L.p.</t>
  </si>
  <si>
    <t>Wyszczególnienie</t>
  </si>
  <si>
    <t>Stan środków obrotowych na początek roku</t>
  </si>
  <si>
    <t>Wydatki</t>
  </si>
  <si>
    <t>Stan środków obrotowych na koniec roku</t>
  </si>
  <si>
    <t>w tym: dotacja
z budżetu</t>
  </si>
  <si>
    <t>Przychody</t>
  </si>
  <si>
    <t>Dochody</t>
  </si>
  <si>
    <t>przedmiotowa</t>
  </si>
  <si>
    <t>kwota netto</t>
  </si>
  <si>
    <t>Udzielone pożyczki</t>
  </si>
  <si>
    <t>Plan
na 2010 r.</t>
  </si>
  <si>
    <t>Wydatki jednostek budżetowych</t>
  </si>
  <si>
    <t>wynagrodzenia i skadki od nich naliczane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</si>
  <si>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</si>
  <si>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</si>
  <si>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</si>
  <si>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</si>
  <si>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</si>
  <si>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</si>
  <si>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Wydatki ogółem</t>
  </si>
  <si>
    <t>wniesienie wkadów do spółek prawa handlowego</t>
  </si>
  <si>
    <t>zakup i objęcie akcji i udziałów</t>
  </si>
  <si>
    <t>kwota</t>
  </si>
  <si>
    <t>- środki z budżetu krajowego</t>
  </si>
  <si>
    <t>- środki z UE oraz innych źródeł zagranicznych</t>
  </si>
  <si>
    <t>Ogółem wydatki majątkowe</t>
  </si>
  <si>
    <t>Projekt</t>
  </si>
  <si>
    <t>Okres realizacji zadania</t>
  </si>
  <si>
    <t>Przewidywane nakłady i źródła finansowania</t>
  </si>
  <si>
    <t>źródło</t>
  </si>
  <si>
    <t>Wartość zadania:</t>
  </si>
  <si>
    <t>Klasyfikacja
§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</si>
  <si>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</si>
  <si>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</si>
  <si>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</si>
  <si>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</si>
  <si>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</si>
  <si>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</si>
  <si>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</si>
  <si>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</si>
  <si>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5.</t>
  </si>
  <si>
    <t>Prywatyzacja majątku jst</t>
  </si>
  <si>
    <t>§ 941 do 944</t>
  </si>
  <si>
    <t>6.</t>
  </si>
  <si>
    <t>Nadwyżka budżetu z lat ubiegłych</t>
  </si>
  <si>
    <t>§ 957</t>
  </si>
  <si>
    <t>7.</t>
  </si>
  <si>
    <t>Inne papiery wartościowe (obligacje komunalne)</t>
  </si>
  <si>
    <t>§ 931</t>
  </si>
  <si>
    <t>8.</t>
  </si>
  <si>
    <t>Inne źródła (wolne środki)</t>
  </si>
  <si>
    <t>9.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</si>
  <si>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</si>
  <si>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</si>
  <si>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</si>
  <si>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</si>
  <si>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</si>
  <si>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</si>
  <si>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</si>
  <si>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</si>
  <si>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§ 991</t>
  </si>
  <si>
    <t>Lokaty</t>
  </si>
  <si>
    <t>Wykup innych papierów wartościowych (obligacji komunalnych)</t>
  </si>
  <si>
    <t>§ 982</t>
  </si>
  <si>
    <t>Rozchody z tytułu innych rozliczeń</t>
  </si>
  <si>
    <t>§ 995</t>
  </si>
  <si>
    <t>Wydatki na obsługę długu (odsetki)</t>
  </si>
  <si>
    <t>Nazwa jednostki
 otrzymującej dotację</t>
  </si>
  <si>
    <t>Zakres</t>
  </si>
  <si>
    <t>Ogółem kwota dotacji</t>
  </si>
  <si>
    <t>Nazwa instytucji</t>
  </si>
  <si>
    <t>Kwota dotacji</t>
  </si>
  <si>
    <t>Jednostka otrzymująca dotację</t>
  </si>
  <si>
    <t>I. Dotacje dla jednostek sektora finansów publicznych</t>
  </si>
  <si>
    <t>II. Dotacje dla jednostek spoza sektora finansów publicznych</t>
  </si>
  <si>
    <t>Budowa kanalizacji Osełków</t>
  </si>
  <si>
    <t>010</t>
  </si>
  <si>
    <t>01010</t>
  </si>
  <si>
    <t>II. Dochody i wydatki związane z pomocą rzeczową lub finansową realizowaną na podstawie porozumień między j.s.t.</t>
  </si>
  <si>
    <t>Budowa dróg powiatow.</t>
  </si>
  <si>
    <t>Dostarczanie ciepła</t>
  </si>
  <si>
    <t xml:space="preserve">Dostarczanie wody </t>
  </si>
  <si>
    <t>Gospodarka ściekowa i ochrona wód</t>
  </si>
  <si>
    <t>Zakład Gospodarki Komunalnej</t>
  </si>
  <si>
    <t>Szkoła Podstawowa w Gożdzie</t>
  </si>
  <si>
    <t>dopłata do cen wody</t>
  </si>
  <si>
    <t>dopłata do cen ścieków</t>
  </si>
  <si>
    <t>Gminna instytucja kultury - biblioteka gminna</t>
  </si>
  <si>
    <t>Starostwo powiatowe</t>
  </si>
  <si>
    <t>Dotacja celowa z budżetu na finansowanie lub dofinansowanie zadań - zorganizowanie wypoczynku letniego dla dzieci z rodzin, w których występuje problem alkoholowy</t>
  </si>
  <si>
    <t>wyłoniona w drodze konkursu</t>
  </si>
  <si>
    <t>Dotacja celowa z budżetu na finansowanie lub dofinansowanie zadań - na zadania z zakresu kultury fizycznej i sportu</t>
  </si>
  <si>
    <t>Rolnictwo i Łowiectwo</t>
  </si>
  <si>
    <t>Infrastruktura wodociagowa i sanitacyjna wsi</t>
  </si>
  <si>
    <t>01030</t>
  </si>
  <si>
    <t>Izby rolnicze</t>
  </si>
  <si>
    <t>01095</t>
  </si>
  <si>
    <t>Pozostała działalność</t>
  </si>
  <si>
    <t>400</t>
  </si>
  <si>
    <t>Wytwarzanie i zaopatrywanie w energię elektryczną, gaz i wodę</t>
  </si>
  <si>
    <t>40002</t>
  </si>
  <si>
    <t>Dostarczanie wody</t>
  </si>
  <si>
    <t>600</t>
  </si>
  <si>
    <t>Transport i łączność</t>
  </si>
  <si>
    <t>60004</t>
  </si>
  <si>
    <t>Lokalny transport zbiorowy</t>
  </si>
  <si>
    <t>60014</t>
  </si>
  <si>
    <t>Drogi publiczne powiatowe</t>
  </si>
  <si>
    <t>Drogi publiczne gminne</t>
  </si>
  <si>
    <t>Gospodarka mieszkaniowa</t>
  </si>
  <si>
    <t>Gospodarka gruntami i nieruchomościami</t>
  </si>
  <si>
    <t>Działalność usługowa</t>
  </si>
  <si>
    <t>Plany zagospodarowania przestrzennego</t>
  </si>
  <si>
    <t>Cmentarze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</si>
  <si>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</si>
  <si>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</si>
  <si>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</si>
  <si>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</si>
  <si>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</si>
  <si>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władzy, kontroli i ochrony prawa oraz sądownictwa</t>
  </si>
  <si>
    <t xml:space="preserve">Urzędy naczelnych organów władzy, kontroli i ochrony prawa </t>
  </si>
  <si>
    <t>Bezpieczeństwo publiczne i ochrona przeciwpożarowa</t>
  </si>
  <si>
    <t>Komendy powiatowe Państwowej Straży Pożarnej</t>
  </si>
  <si>
    <t>Ochotnicze straże pożarne</t>
  </si>
  <si>
    <t>Zarządzanie kryzysowe</t>
  </si>
  <si>
    <t>Dochody od osób prawnych, od osób fizycznych i od innych jednostek nieposiadających osobowości prawnej oraz wydatków związanych z ich poborem</t>
  </si>
  <si>
    <t>Pobór podatków, opłat i niepodatkowych należności budżetowych</t>
  </si>
  <si>
    <t>Obsługa długu publicznego</t>
  </si>
  <si>
    <t>Obsługa papierów wartościowych, kredytów i pożyczek jst</t>
  </si>
  <si>
    <t>Różne rozliczenia</t>
  </si>
  <si>
    <t>Rezerwy ogólne i celowe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</si>
  <si>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</si>
  <si>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</si>
  <si>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</si>
  <si>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</si>
  <si>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</si>
  <si>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</si>
  <si>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Dokształacanie i doskonalenie nauczycieli</t>
  </si>
  <si>
    <t>Ochrona zdrowia</t>
  </si>
  <si>
    <t>Zwalczanie narkomanii</t>
  </si>
  <si>
    <t>Przeciwdziałanie alkoholizmowi</t>
  </si>
  <si>
    <t>Pomoc społeczne</t>
  </si>
  <si>
    <t>Pomy pomocy społecznej</t>
  </si>
  <si>
    <t>Świadczenia rodzinne oiraz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</si>
  <si>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centum integracji społecznej</t>
  </si>
  <si>
    <t>Zasiłki i pomoc w naturze</t>
  </si>
  <si>
    <t>Dodatki mieszkaniowe</t>
  </si>
  <si>
    <t>Zasiłki stałe</t>
  </si>
  <si>
    <t>Ośrodki Pomocy Społecznej</t>
  </si>
  <si>
    <t>Usługi opiekuńcze i specjalistyczne usługi opiekuńcze</t>
  </si>
  <si>
    <t>Gospodarka komunalna i ochrona środowiska</t>
  </si>
  <si>
    <t>Oczyszczanie miast i wsi</t>
  </si>
  <si>
    <t>Oswietlenie ulic,placów i dróg</t>
  </si>
  <si>
    <t>Kultura i ochrona dziedzictwa narodowego</t>
  </si>
  <si>
    <t>Biblioteka</t>
  </si>
  <si>
    <t xml:space="preserve">Kultura fizyczna i sport </t>
  </si>
  <si>
    <t>Zadania z zakresu kultury fizycznej i sportu</t>
  </si>
  <si>
    <t>020</t>
  </si>
  <si>
    <t>Leśnictwo</t>
  </si>
  <si>
    <t>02001</t>
  </si>
  <si>
    <t>Gospodarka leśna</t>
  </si>
  <si>
    <t>0490</t>
  </si>
  <si>
    <t>0690</t>
  </si>
  <si>
    <t>Wpływy z różnych opłat</t>
  </si>
  <si>
    <t>700</t>
  </si>
  <si>
    <t>0470</t>
  </si>
  <si>
    <t>Wpływy z opłat za zarząd, użytkowanie i użytkowanie wieczyste nieruchomości</t>
  </si>
  <si>
    <t>0750</t>
  </si>
  <si>
    <t>Dochody z najmu i dzierżawy składników majątkowych Skarbu Państwa, jst lub innych jednostek zaliczanych do sektora finansów publicznych oraz innych umów o podobnym charakterze</t>
  </si>
  <si>
    <t>Administracja Publiczna</t>
  </si>
  <si>
    <t>2010</t>
  </si>
  <si>
    <t>2360</t>
  </si>
  <si>
    <t>Dochody jst związane z realizacją zadań z zakresu administracji rządowej oraz innych zadań zleconych ustawami</t>
  </si>
  <si>
    <t>0920</t>
  </si>
  <si>
    <t>Pozostałe odsetki</t>
  </si>
  <si>
    <t>Urzędy naczelnych organów władzy państwowej, kontroli i ochrony prawa oraz sądownictwa</t>
  </si>
  <si>
    <t>Urzędy naczelnych organów władzy państwowej, kontroli i ochrony prawa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</si>
  <si>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</si>
  <si>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</si>
  <si>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</si>
  <si>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leśnego,podatku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</si>
  <si>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</si>
  <si>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</si>
  <si>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</si>
  <si>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</si>
  <si>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</si>
  <si>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</si>
  <si>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</si>
  <si>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0910</t>
  </si>
  <si>
    <t>Odsetki od nieterminowych wpłat z tytułu podatków i opłat</t>
  </si>
  <si>
    <t>Wpływy z podatku rolnego, leśnego,podatku od spadków i darowizn,podatku od czynności cywilnoprawnych oraz podatków i opłat od osób fizycznych</t>
  </si>
  <si>
    <t>0360</t>
  </si>
  <si>
    <t>Podatek od spadków i darowizn</t>
  </si>
  <si>
    <t>0430</t>
  </si>
  <si>
    <t>Wpływy z opłaty targowej</t>
  </si>
  <si>
    <t>0500</t>
  </si>
  <si>
    <t>Podatek od czynności cywilnoprawnych</t>
  </si>
  <si>
    <t>Wpływy z innych opłat stanowiących dochody jednostek samorządu terytorialnego na podstawie ustaw</t>
  </si>
  <si>
    <t>0400</t>
  </si>
  <si>
    <t>Wpływy z opłaty produktowej</t>
  </si>
  <si>
    <t>0410</t>
  </si>
  <si>
    <t>Wpływy z opłaty skarbowej</t>
  </si>
  <si>
    <t>0460</t>
  </si>
  <si>
    <t>Wpływy z opłaty eksploatacyjnej</t>
  </si>
  <si>
    <t>0480</t>
  </si>
  <si>
    <t>0010</t>
  </si>
  <si>
    <t>Podatek dochodowy od osób fizycznych</t>
  </si>
  <si>
    <t>0020</t>
  </si>
  <si>
    <t>Podatek dochodowy od osób prawnych</t>
  </si>
  <si>
    <t>2920</t>
  </si>
  <si>
    <t>Subwencje ogólne z budżetu państwa</t>
  </si>
  <si>
    <t>Część wyrównawcza subwencji ogólnej dla gmin</t>
  </si>
  <si>
    <t>Część równoważąca subwencji ogólnej dla gmin</t>
  </si>
  <si>
    <t>0830</t>
  </si>
  <si>
    <t>Wpływy z usług</t>
  </si>
  <si>
    <t>Pomoc Społeczna</t>
  </si>
  <si>
    <t>Świadczenia rodzinne , świadczeniaz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</si>
  <si>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</si>
  <si>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2030</t>
  </si>
  <si>
    <t>Dotacje celowe przekazane z budżetu państwa na realizację własnych zadań bieżących gminy</t>
  </si>
  <si>
    <t>Zasiłki i pomoc w naturze oraz składki na ubezpieczenia emerytalne i rentowe</t>
  </si>
  <si>
    <t>Ośrodki pomocy społecznej</t>
  </si>
  <si>
    <t>Urząd Gminy</t>
  </si>
  <si>
    <t>Budowa drogi Osełków-Stawik-Jaśle 2009-2013</t>
  </si>
  <si>
    <t>Budowa garażu OSP  2005-2013</t>
  </si>
  <si>
    <t>Przedszkole w Goździe</t>
  </si>
  <si>
    <t>Pomoc materialna dla uczniów</t>
  </si>
  <si>
    <t xml:space="preserve">EDUKACYJNAIOPIEKA </t>
  </si>
  <si>
    <t>Projekt: Dziś szansą na lepsze jutro</t>
  </si>
  <si>
    <t>Dochody bieżące-plan</t>
  </si>
  <si>
    <t>2990</t>
  </si>
  <si>
    <t>Procent wykonania</t>
  </si>
  <si>
    <t>2910</t>
  </si>
  <si>
    <t>2039</t>
  </si>
  <si>
    <t>2007</t>
  </si>
  <si>
    <t>2009</t>
  </si>
  <si>
    <t>Dochody majątkowe-plan</t>
  </si>
  <si>
    <t>Dochody bieżące  ogółem</t>
  </si>
  <si>
    <t xml:space="preserve">                                 Dochody majątkowe  ogółem</t>
  </si>
  <si>
    <t>Razem dochody bieżące i majątkowe</t>
  </si>
  <si>
    <t>Rolnictwo i łowiectwo</t>
  </si>
  <si>
    <t>Wpłata środków finansowych z niewykorzystanych w terminie wydatków, które nie wygasają z upływem roku budżetowego</t>
  </si>
  <si>
    <t>Wpływy z innych lokalnych opłat pobieranych przez jst na podstawie odrębnych ustaw</t>
  </si>
  <si>
    <t>Pozostałe zadania w zakresie polityki społecznej</t>
  </si>
  <si>
    <t>Dotacje celowe w ramach programów finansowanych z udziałem środków europejskich oraz środków, o których mowaq w art.5 ust.1 pkt.3 oraz ust.3 pkt.5 i 6 ustawy, lub płatności w ramach budżetu środków europejskich</t>
  </si>
  <si>
    <t>Edukacyjna opieka wychowawcza</t>
  </si>
  <si>
    <t>Wpływy i wydatki związane z gromadzeniem środków z opłat i kar za korzystanie ze środowiska</t>
  </si>
  <si>
    <t>Plan wydatki bieżące</t>
  </si>
  <si>
    <t>wykonanie wydatki bieżące</t>
  </si>
  <si>
    <t>wynagrodzenia i skadki od nich naliczane -wykonanie</t>
  </si>
  <si>
    <t>wydatki związane z realizacją statutowych zadań -plan</t>
  </si>
  <si>
    <t>wydatki związane z realizacją statutowych zadań- wykonanie</t>
  </si>
  <si>
    <t>Dotacje na zadania bieżące -plan</t>
  </si>
  <si>
    <t>Dotacje na zadania bieżące- wykonanie</t>
  </si>
  <si>
    <t>Wydatki na na obsługę długu (odsetki) -plan</t>
  </si>
  <si>
    <t>Wydatki na na obsługę długu (odsetki) -wykonanie</t>
  </si>
  <si>
    <t>Wydatki na programy finansowane z udziałem środków, o których mowa w art. 5 ust. 1 pkt 2 i 3 -plan</t>
  </si>
  <si>
    <t>Wydatki na programy finansowane z udziałem środków, o których mowa w art. 5 ust. 1 pkt 2 i 3 -wykonanie</t>
  </si>
  <si>
    <t>Świadczenia na rzecz osób fizycznych -plan</t>
  </si>
  <si>
    <t>Świadczenia na rzecz osób fizycznych- wykonanie</t>
  </si>
  <si>
    <t>Domy pomocy społecznej</t>
  </si>
  <si>
    <t>Wydatki majątkowe - plan</t>
  </si>
  <si>
    <t>Wydatki majątkowe -wykonanie</t>
  </si>
  <si>
    <t>inwestycje i zakupy inwestycyjne -plan</t>
  </si>
  <si>
    <t>inwestycje i zakupy inwestycyjne- wykonanie</t>
  </si>
  <si>
    <t>zakup i objęcie akcji i udziałów -plan</t>
  </si>
  <si>
    <t>zakup i objęcie akcji i udziałów- wykonanie</t>
  </si>
  <si>
    <t>wniesienie wkadów do spółek prawa handlowego- wykonanie</t>
  </si>
  <si>
    <t>wniesienie wkadów do spółek prawa handlowego   -plan</t>
  </si>
  <si>
    <t>60016</t>
  </si>
  <si>
    <t>plan</t>
  </si>
  <si>
    <t>Plan</t>
  </si>
  <si>
    <t>wykonanie</t>
  </si>
  <si>
    <t>wynagrodzenia i składki od nich naliczane</t>
  </si>
  <si>
    <t>0970</t>
  </si>
  <si>
    <t>2718</t>
  </si>
  <si>
    <t>Wpływy z tytułu pomocy finansowej udzielanej między jst na dofinansowanie własnych zadań bieżących</t>
  </si>
  <si>
    <t>Wpływy z różnych dochodów</t>
  </si>
  <si>
    <t>Dotacje celowe w ramach pogramów finansowanych z udziałem środków europejskich oraz środków, o których mowa w art. 5 ust.1 pkt 3 oraz ust.3 pkt 5 i 6 ustawy , lub płatności w ramach budżetu środków europejskich</t>
  </si>
  <si>
    <t>INFORMATYKA</t>
  </si>
  <si>
    <t>720</t>
  </si>
  <si>
    <t>Informatyka</t>
  </si>
  <si>
    <t>72095</t>
  </si>
  <si>
    <t xml:space="preserve">e-świętokrzyskie Budowa Systemu Informacji Przestrzennej Województwa świętokrzyskiego </t>
  </si>
  <si>
    <t>10.</t>
  </si>
  <si>
    <t>Wydatki bieżące:</t>
  </si>
  <si>
    <t>Wydatki majątkowe:</t>
  </si>
  <si>
    <t>Projekt: Indywidualizacja procesu nauczania w Gminie Łączna</t>
  </si>
  <si>
    <t>2011-2012</t>
  </si>
  <si>
    <t>§ 950</t>
  </si>
  <si>
    <t>Pomoc społeczna</t>
  </si>
  <si>
    <t>Świadczenia rodzinne, świadczenia z funduszu alimentacyjnego oraz składki na ubezpieczenia emerytalne i rentowe z ubezpieczenia społecznego</t>
  </si>
  <si>
    <t>Biblioteki</t>
  </si>
  <si>
    <t>01041</t>
  </si>
  <si>
    <t>0580</t>
  </si>
  <si>
    <t>Grzywny i inne kary pieniężne od osób prawnych i innych jednostek organizacyjnych</t>
  </si>
  <si>
    <t>Progrtam Rozwoju Obszarów Wiejskich 2007-2013</t>
  </si>
  <si>
    <t>0870</t>
  </si>
  <si>
    <t>Wpływy ze sprzedaży składników majątkowych</t>
  </si>
  <si>
    <t>Dochody bieżące za I półrocze 2012 r.</t>
  </si>
  <si>
    <t>Wykonanie I półrocze 2012 r.</t>
  </si>
  <si>
    <t xml:space="preserve">               Dochody majątkowe za I półrocze 2012 r.</t>
  </si>
  <si>
    <t xml:space="preserve">Wydatki bieżące budżetu gminy - wykonanie za I półrocze   2012 r. </t>
  </si>
  <si>
    <t xml:space="preserve">Wydatki majątkowe budżetu gminy - wykonanie za I półrocze   2012 r. </t>
  </si>
  <si>
    <t>Powiatowe centra pomocy rodzinie</t>
  </si>
  <si>
    <t>60011</t>
  </si>
  <si>
    <t>Drogi publiczne krajowe</t>
  </si>
  <si>
    <t>wykonanie I pólrocze 2012 r</t>
  </si>
  <si>
    <t>Zespół Szkół w Łacznej</t>
  </si>
  <si>
    <t>Dochody- wykonanie I pólrocze 2012 r.</t>
  </si>
  <si>
    <t>Wydatki- wykonanie I pólrocze 2012 r.</t>
  </si>
  <si>
    <t>Dotacje przedmiotowe  -wykonanie za I półrocze 2012 roku</t>
  </si>
  <si>
    <t>Zakład Gospodarki Komunalnej w Łącznej</t>
  </si>
  <si>
    <t>dopłata do odśnieżania 1 km drogi</t>
  </si>
  <si>
    <t>Dotacje podmiotowe - wykonanie za I półrocze  2012 r.</t>
  </si>
  <si>
    <t>Wykonanie I półrocze          2012 r.</t>
  </si>
  <si>
    <t>Dotacje celowe - wykonanie za I półrocze 2012 r.</t>
  </si>
  <si>
    <t>Stowarzyszenie Rozwoju Społecznego "Zalezianka"</t>
  </si>
  <si>
    <t>pomoc finansowa na współfinansowanie budowy drogi powiatowej na odcinku od drogi Nr 7 do Zagórza</t>
  </si>
  <si>
    <t>pokrycie kosztów dotacji przekazywanej na dzieci uczęszczające do przedszkola w gminie Zagnańsk</t>
  </si>
  <si>
    <t>Gmina Zagnańsk</t>
  </si>
  <si>
    <t>wykonanie I półrocze 2012 r</t>
  </si>
  <si>
    <t>wynagrodzenia i skŁadki od nich naliczane -plan</t>
  </si>
  <si>
    <t>Dochody od osób prawnych, od osób fizycznych i od innych jednostek nieposiadających osobowości prawnej oraz wydatki związane z ich poborem</t>
  </si>
  <si>
    <t>Podatek od środków transportowych</t>
  </si>
  <si>
    <t>Wpływy z opłat za zezwolenia na sprzedaż napojów alkoholowych</t>
  </si>
  <si>
    <t>Część oświatowa subwencji ogólnej dla jednostek samorządu terytorialnego</t>
  </si>
  <si>
    <t>Udziały gmin w podatkach stanowiących dochód budżetu państwa</t>
  </si>
  <si>
    <t>Dotacje celowe otrzymane z budżetu państwa na realizację zadań bieżących z zakresu administracji rządowej oraz innych zadań zleconych gminom ustawami</t>
  </si>
  <si>
    <t>Dotacje celowe otrzymane z budżetu państwa na realizację zadań bieżących z zakresu administracji rządowej oraz innych zadań zleconych gminie ustawami</t>
  </si>
  <si>
    <t>Wpływy ze zwrotów dotacji oraz płatności, w tym wykorzystanych niezgodnie z przeznaczeniem lub wykorzystanych z naruszeniem procedur, o których mowa w art. 184 ustawy, pobranych nienaleznie lub w nadmiernej wysokości</t>
  </si>
  <si>
    <t>Dotacje celowe otrzymane z budżetu państwa na realizację własnych zadań bieżących gmin</t>
  </si>
  <si>
    <t>TRANSPORT I ŁĄCZNOŚĆ</t>
  </si>
  <si>
    <t>Program Rozwoju Obszarów Wiejskich 2007-2013</t>
  </si>
  <si>
    <t>Budowa kanalizacji Łączna -Gózd          2009- 2015</t>
  </si>
  <si>
    <t>Budowa kanalizacji Występa, Zalezianka, Jaśle, Stawik                2009-2015</t>
  </si>
  <si>
    <t>Limity wydatków na wieloletnie przedsięwzięcia planowane do poniesienia w 2012 roku -wykonanie I półrocze 2012r</t>
  </si>
  <si>
    <t>wykonanie I półrocze 2012 roku</t>
  </si>
  <si>
    <t>Indywidualizacja procesu nauczanuia w gminie Łączna 2011-2012</t>
  </si>
  <si>
    <t>Budowa kanalizacji Czerwona Górka Jęgrzna 2009-2015</t>
  </si>
  <si>
    <t>e-świętokrzyskie - Rozbudowa Infrastruktury Informatycznej 2007-2012</t>
  </si>
  <si>
    <t>Weź los w swoje ręce- aktywne społecznie kobiety 2011-2012</t>
  </si>
  <si>
    <t>Bajkowy świat 2012-2014</t>
  </si>
  <si>
    <t>Zespół Szkół w Łącznej</t>
  </si>
  <si>
    <t>Przebudowa drogi powiatowej Nr 0588T na odcinku od drogi Nr 7 do Zagórza</t>
  </si>
  <si>
    <t>Budowa drogi w miejscowości Klonów (Budy) - projekt</t>
  </si>
  <si>
    <t>Budowa drogi w miejscowości Zajamnie - projekt</t>
  </si>
  <si>
    <t>Budowa kotłowni węglowej - projekt</t>
  </si>
  <si>
    <t xml:space="preserve">Zakup i montaż podgrzewacza  do ciepłej wody </t>
  </si>
  <si>
    <t>Zadania inwestycyjne roczne w 2012 r.- wykonanie I półrocze 2012 r.</t>
  </si>
  <si>
    <t>Działanie:3.2 Rozwój systemów lokalnej infrastruktury komunikacyjnej</t>
  </si>
  <si>
    <t>Wydatki w roku budżetowym 2012</t>
  </si>
  <si>
    <t xml:space="preserve">Program:   Regionalny Program Operacyjny Województwa Świętokrzyskiego      </t>
  </si>
  <si>
    <t>2011-2013</t>
  </si>
  <si>
    <t xml:space="preserve">Priorytet:Podniesienie jakości systemu komunikacyjnego regionu                 </t>
  </si>
  <si>
    <t>- środki z budżetu j.s.t.</t>
  </si>
  <si>
    <t>Projekt:"Budowa dróg dojazdowych do zbiornika wodnego Jaśle"</t>
  </si>
  <si>
    <t xml:space="preserve">   </t>
  </si>
  <si>
    <t>w tym: kredyty i pożyczki zaciągane na wydatki refundowane ze środków UE</t>
  </si>
  <si>
    <t xml:space="preserve">Priorytet:Wspieranie innowacyjności, budowa społeczeństwa informacyjnego oraz wzrost potencjału                  </t>
  </si>
  <si>
    <t>Działanie:2.2 Budowa infrastruktury społeczeństwa infromacyjnego</t>
  </si>
  <si>
    <t>Projekt:"e- świętokrzyskie Rozbudowa Infrastruktury Informatycznej jst 2007-2013"</t>
  </si>
  <si>
    <t>Projekt:"e- świętokrzyskie Budowa Systemu Informacji Przestrzennej Województwa Świętokrzyskiego" jst 2007-2013"</t>
  </si>
  <si>
    <t xml:space="preserve">Program:   Operacyjny Kapitał Ludzki      </t>
  </si>
  <si>
    <t xml:space="preserve">Priorytet: Rozwój wykształcenia i kompetencji w regionach           </t>
  </si>
  <si>
    <t>Łączna</t>
  </si>
  <si>
    <t>Działanie: 9.1.2 Wyrównywanie szans edukacyjnych uczniów z grup o utrudnionym dostępie do edukacji oraz zmniejszenie róznic w jakości usług edukacyjnych</t>
  </si>
  <si>
    <t xml:space="preserve">Priorytet: Promocja integracji społecznej           </t>
  </si>
  <si>
    <t>Działanie: 7.3 Inicjatywy lokalne na rzecz aktywnej integracji</t>
  </si>
  <si>
    <t>Projekt: Weź los w swoje ręce- aktywne społecznie kobiety</t>
  </si>
  <si>
    <t>GOPS</t>
  </si>
  <si>
    <t>Działanie: 7.1 Rozwój i upowszechnianie aktywnej integracji</t>
  </si>
  <si>
    <t xml:space="preserve">Program:   Rozwoju Obszarów Wiejskich      </t>
  </si>
  <si>
    <t xml:space="preserve">Priorytet:         </t>
  </si>
  <si>
    <t>Działanie: 413 Wdrażanie lokalnych strategii rozwoju dla małych projektów</t>
  </si>
  <si>
    <t>Projekt: Zorganizowanie artystycznych warsztatów wyjazdowych dla Kół Gospodyń Wiejskich</t>
  </si>
  <si>
    <t>Projekt: Remont połączony z modernizacją pomieszczeń obiektu pełniącego rolę świetlicy w Klonowie- utworzenie i wyposażenie aneksu kuchennego</t>
  </si>
  <si>
    <t xml:space="preserve"> </t>
  </si>
  <si>
    <t xml:space="preserve">Program: Operacyjny Kapitał Ludzki             </t>
  </si>
  <si>
    <t>853</t>
  </si>
  <si>
    <t>85395</t>
  </si>
  <si>
    <t xml:space="preserve">Priorytet: Rozwój wykształcenia i kompetencji w regionach        </t>
  </si>
  <si>
    <t>Działanie: 9.5 Oddolne inicjatywy edukacyjne na obszarach wiejskich</t>
  </si>
  <si>
    <t>Projekt: Aktywność perspektywą na lepsze jutro</t>
  </si>
  <si>
    <t xml:space="preserve">Program:   Operacyjny Kapitał Ludzki     </t>
  </si>
  <si>
    <t xml:space="preserve">Priorytet:   Rozwój wykształcenia i kompetencji w regionach            </t>
  </si>
  <si>
    <t>Projekt: Czas na zmiany, czas na aktywność</t>
  </si>
  <si>
    <t>2012-2014</t>
  </si>
  <si>
    <t xml:space="preserve">Zespół Szkół </t>
  </si>
  <si>
    <t>w Łącznej</t>
  </si>
  <si>
    <t xml:space="preserve">Działanie: 9.1 Wyrównywanie szans edukacyjnych i zapewnienie wysokoei jakości usług edukacyjnych świadczonych w systemie oświaty </t>
  </si>
  <si>
    <t>Projekt: Bajkowy świat</t>
  </si>
  <si>
    <t>Wydatki na programy i projekty realizowane ze środków pochodzących z budżetu Unii Europejskiej oraz innych źródeł zagranicznych, niepodlegających zwrotowi na 2012r.- wykonanie I półrocze 2012 r.</t>
  </si>
  <si>
    <t>Kwota planu
2012 r.</t>
  </si>
  <si>
    <t>wykonanie I półrocze 2012 r.</t>
  </si>
  <si>
    <t>Dotacje wykonanie I półrocze 2012r.</t>
  </si>
  <si>
    <t>Wydatki - wykonanie za I półrocze 2012 r</t>
  </si>
  <si>
    <t>rok budżetowy 2012 (8+9+10+11)</t>
  </si>
  <si>
    <t>Związek Gmin Gór  Świętokrz.zgodnie z porozumieniem</t>
  </si>
  <si>
    <t>rok budżetowy 2012 (7+8+9+10)</t>
  </si>
  <si>
    <t>rok budzetowy 2012 - wykonanie I półrocze</t>
  </si>
  <si>
    <t>Dochody i wydatki związane z realizacją zadań z zakresu administracji rządowej i innych zadań zleconych odrębnymi ustawami w  2012 r.- wykonanie I półrocze 2012r.</t>
  </si>
  <si>
    <t>Dochody i wydatki związane z realizacją zadań realizowanych na podstawie porozumień (umów) między jednostkami samorządu terytorialnego w 2012 r.</t>
  </si>
  <si>
    <t>Przychody i rozchody budżetu w 2012 r.- wykonanie za I półrocze 2012r.</t>
  </si>
  <si>
    <t xml:space="preserve"> Plan dochodów gromadzonych na wydzielonym rachunku jednostki budżetowej </t>
  </si>
  <si>
    <t>i wydatki nimi finansowane w 2012 r. - wykonanie za I półrocze 2012 r.</t>
  </si>
  <si>
    <t>Plan przychodów i kosztów samorządowych zakładów budżetowych na 2012 r.</t>
  </si>
  <si>
    <t xml:space="preserve"> - wykonanie za I półrocze 2012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</si>
</sst>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0.0%"/>
  </numFmts>
  <fonts count="82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3"/>
      <name val="Arial CE"/>
      <family val="2"/>
    </font>
    <font>
      <sz val="12"/>
      <name val="Arial CE"/>
      <family val="2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0"/>
      <name val="Times New Roman CE"/>
      <family val="1"/>
    </font>
    <font>
      <sz val="9"/>
      <name val="Times New Roman CE"/>
      <family val="1"/>
    </font>
    <font>
      <sz val="8"/>
      <name val="Times New Roman CE"/>
      <family val="1"/>
    </font>
    <font>
      <sz val="5"/>
      <name val="Arial CE"/>
      <family val="2"/>
    </font>
    <font>
      <sz val="10"/>
      <color indexed="10"/>
      <name val="Arial"/>
      <family val="2"/>
    </font>
    <font>
      <vertAlign val="superscript"/>
      <sz val="12"/>
      <name val="Times New Roman CE"/>
      <family val="1"/>
    </font>
    <font>
      <b/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b/>
      <sz val="9"/>
      <name val="Arial CE"/>
      <family val="0"/>
    </font>
    <font>
      <i/>
      <sz val="9"/>
      <name val="Arial CE"/>
      <family val="0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sz val="10"/>
      <name val="Times New Roman CE"/>
      <family val="0"/>
    </font>
    <font>
      <b/>
      <sz val="8"/>
      <name val="Arial CE"/>
      <family val="2"/>
    </font>
    <font>
      <b/>
      <sz val="8"/>
      <name val="Times New Roman CE"/>
      <family val="1"/>
    </font>
    <font>
      <b/>
      <sz val="11"/>
      <name val="Arial CE"/>
      <family val="0"/>
    </font>
    <font>
      <sz val="12"/>
      <name val="Arial"/>
      <family val="2"/>
    </font>
    <font>
      <b/>
      <sz val="12"/>
      <name val="Book Antiqua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5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0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5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1" fillId="23" borderId="1" applyNumberFormat="0" applyAlignment="0" applyProtection="0"/>
    <xf numFmtId="0" fontId="72" fillId="24" borderId="2" applyNumberFormat="0" applyAlignment="0" applyProtection="0"/>
    <xf numFmtId="0" fontId="73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4" fillId="0" borderId="3" applyNumberFormat="0" applyFill="0" applyAlignment="0" applyProtection="0"/>
    <xf numFmtId="0" fontId="75" fillId="26" borderId="4" applyNumberFormat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7" fillId="24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29" borderId="0" applyNumberFormat="0" applyBorder="0" applyAlignment="0" applyProtection="0"/>
  </cellStyleXfs>
  <cellXfs count="5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 indent="2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10" fillId="24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24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27" fillId="0" borderId="0" xfId="0" applyFont="1" applyAlignment="1">
      <alignment/>
    </xf>
    <xf numFmtId="0" fontId="26" fillId="24" borderId="14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16" xfId="0" applyFont="1" applyBorder="1" applyAlignment="1">
      <alignment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right" vertical="top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vertical="center"/>
    </xf>
    <xf numFmtId="0" fontId="19" fillId="24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/>
    </xf>
    <xf numFmtId="0" fontId="1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indent="2"/>
    </xf>
    <xf numFmtId="0" fontId="0" fillId="0" borderId="14" xfId="0" applyBorder="1" applyAlignment="1">
      <alignment horizontal="left" vertical="center" wrapText="1" indent="2"/>
    </xf>
    <xf numFmtId="0" fontId="6" fillId="0" borderId="12" xfId="0" applyFont="1" applyBorder="1" applyAlignment="1">
      <alignment horizontal="left" vertical="center" indent="2"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left" vertical="center" indent="2"/>
    </xf>
    <xf numFmtId="0" fontId="6" fillId="0" borderId="14" xfId="0" applyFont="1" applyBorder="1" applyAlignment="1">
      <alignment horizontal="left" vertical="center" indent="2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25" fillId="24" borderId="14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49" fontId="43" fillId="0" borderId="12" xfId="0" applyNumberFormat="1" applyFont="1" applyBorder="1" applyAlignment="1">
      <alignment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Alignment="1">
      <alignment horizontal="center" vertical="center"/>
    </xf>
    <xf numFmtId="1" fontId="6" fillId="0" borderId="0" xfId="0" applyNumberFormat="1" applyFont="1" applyAlignment="1">
      <alignment vertical="center"/>
    </xf>
    <xf numFmtId="3" fontId="43" fillId="0" borderId="12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1" fontId="35" fillId="0" borderId="11" xfId="0" applyNumberFormat="1" applyFont="1" applyBorder="1" applyAlignment="1">
      <alignment vertical="center"/>
    </xf>
    <xf numFmtId="49" fontId="35" fillId="0" borderId="12" xfId="0" applyNumberFormat="1" applyFont="1" applyBorder="1" applyAlignment="1">
      <alignment vertical="top" wrapText="1"/>
    </xf>
    <xf numFmtId="0" fontId="35" fillId="0" borderId="12" xfId="0" applyFont="1" applyBorder="1" applyAlignment="1">
      <alignment vertical="top" wrapText="1"/>
    </xf>
    <xf numFmtId="3" fontId="35" fillId="0" borderId="12" xfId="0" applyNumberFormat="1" applyFont="1" applyBorder="1" applyAlignment="1">
      <alignment vertical="center" wrapText="1"/>
    </xf>
    <xf numFmtId="3" fontId="35" fillId="0" borderId="12" xfId="0" applyNumberFormat="1" applyFont="1" applyBorder="1" applyAlignment="1">
      <alignment vertical="center"/>
    </xf>
    <xf numFmtId="3" fontId="44" fillId="0" borderId="12" xfId="0" applyNumberFormat="1" applyFont="1" applyBorder="1" applyAlignment="1">
      <alignment vertical="center" wrapText="1"/>
    </xf>
    <xf numFmtId="3" fontId="8" fillId="0" borderId="0" xfId="0" applyNumberFormat="1" applyFont="1" applyAlignment="1">
      <alignment/>
    </xf>
    <xf numFmtId="0" fontId="43" fillId="0" borderId="17" xfId="0" applyFont="1" applyBorder="1" applyAlignment="1">
      <alignment vertical="top" wrapText="1"/>
    </xf>
    <xf numFmtId="3" fontId="43" fillId="0" borderId="17" xfId="0" applyNumberFormat="1" applyFont="1" applyBorder="1" applyAlignment="1">
      <alignment vertical="center" wrapText="1"/>
    </xf>
    <xf numFmtId="3" fontId="44" fillId="0" borderId="17" xfId="0" applyNumberFormat="1" applyFont="1" applyBorder="1" applyAlignment="1">
      <alignment vertical="center" wrapText="1"/>
    </xf>
    <xf numFmtId="3" fontId="43" fillId="0" borderId="17" xfId="0" applyNumberFormat="1" applyFont="1" applyBorder="1" applyAlignment="1">
      <alignment vertical="center"/>
    </xf>
    <xf numFmtId="0" fontId="35" fillId="0" borderId="17" xfId="0" applyFont="1" applyBorder="1" applyAlignment="1">
      <alignment vertical="top" wrapText="1"/>
    </xf>
    <xf numFmtId="3" fontId="35" fillId="0" borderId="17" xfId="0" applyNumberFormat="1" applyFont="1" applyBorder="1" applyAlignment="1">
      <alignment vertical="center" wrapText="1"/>
    </xf>
    <xf numFmtId="3" fontId="45" fillId="0" borderId="17" xfId="0" applyNumberFormat="1" applyFont="1" applyBorder="1" applyAlignment="1">
      <alignment vertical="center" wrapText="1"/>
    </xf>
    <xf numFmtId="3" fontId="35" fillId="0" borderId="17" xfId="0" applyNumberFormat="1" applyFont="1" applyBorder="1" applyAlignment="1">
      <alignment vertical="center"/>
    </xf>
    <xf numFmtId="3" fontId="35" fillId="0" borderId="11" xfId="0" applyNumberFormat="1" applyFont="1" applyBorder="1" applyAlignment="1">
      <alignment vertical="center" wrapText="1"/>
    </xf>
    <xf numFmtId="3" fontId="35" fillId="0" borderId="11" xfId="0" applyNumberFormat="1" applyFont="1" applyBorder="1" applyAlignment="1">
      <alignment vertical="center"/>
    </xf>
    <xf numFmtId="0" fontId="45" fillId="0" borderId="17" xfId="0" applyFont="1" applyBorder="1" applyAlignment="1">
      <alignment vertical="top" wrapText="1"/>
    </xf>
    <xf numFmtId="3" fontId="45" fillId="0" borderId="10" xfId="0" applyNumberFormat="1" applyFont="1" applyBorder="1" applyAlignment="1">
      <alignment horizontal="center" vertical="center" wrapText="1"/>
    </xf>
    <xf numFmtId="3" fontId="3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5" fillId="0" borderId="11" xfId="0" applyNumberFormat="1" applyFont="1" applyBorder="1" applyAlignment="1">
      <alignment horizontal="right" vertical="top" wrapText="1"/>
    </xf>
    <xf numFmtId="49" fontId="43" fillId="0" borderId="12" xfId="0" applyNumberFormat="1" applyFont="1" applyBorder="1" applyAlignment="1">
      <alignment horizontal="right" vertical="top" wrapText="1"/>
    </xf>
    <xf numFmtId="49" fontId="35" fillId="0" borderId="12" xfId="0" applyNumberFormat="1" applyFont="1" applyBorder="1" applyAlignment="1">
      <alignment horizontal="right" vertical="top" wrapText="1"/>
    </xf>
    <xf numFmtId="3" fontId="16" fillId="0" borderId="11" xfId="0" applyNumberFormat="1" applyFont="1" applyBorder="1" applyAlignment="1">
      <alignment vertical="top" wrapText="1"/>
    </xf>
    <xf numFmtId="3" fontId="16" fillId="0" borderId="11" xfId="0" applyNumberFormat="1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4" fontId="15" fillId="0" borderId="18" xfId="0" applyNumberFormat="1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2" fontId="15" fillId="0" borderId="12" xfId="0" applyNumberFormat="1" applyFont="1" applyBorder="1" applyAlignment="1">
      <alignment/>
    </xf>
    <xf numFmtId="2" fontId="15" fillId="0" borderId="15" xfId="0" applyNumberFormat="1" applyFont="1" applyBorder="1" applyAlignment="1">
      <alignment/>
    </xf>
    <xf numFmtId="2" fontId="15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right" vertical="center"/>
    </xf>
    <xf numFmtId="4" fontId="6" fillId="0" borderId="12" xfId="0" applyNumberFormat="1" applyFont="1" applyBorder="1" applyAlignment="1">
      <alignment vertical="center"/>
    </xf>
    <xf numFmtId="4" fontId="6" fillId="0" borderId="15" xfId="0" applyNumberFormat="1" applyFont="1" applyBorder="1" applyAlignment="1">
      <alignment vertical="center"/>
    </xf>
    <xf numFmtId="4" fontId="6" fillId="0" borderId="14" xfId="0" applyNumberFormat="1" applyFont="1" applyBorder="1" applyAlignment="1">
      <alignment vertical="center"/>
    </xf>
    <xf numFmtId="4" fontId="40" fillId="0" borderId="10" xfId="0" applyNumberFormat="1" applyFont="1" applyBorder="1" applyAlignment="1">
      <alignment vertical="center"/>
    </xf>
    <xf numFmtId="4" fontId="0" fillId="0" borderId="12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right" wrapText="1"/>
    </xf>
    <xf numFmtId="49" fontId="0" fillId="0" borderId="10" xfId="0" applyNumberFormat="1" applyBorder="1" applyAlignment="1">
      <alignment horizontal="right" vertical="center" wrapText="1"/>
    </xf>
    <xf numFmtId="49" fontId="0" fillId="0" borderId="10" xfId="0" applyNumberForma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168" fontId="3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3" fontId="16" fillId="0" borderId="0" xfId="0" applyNumberFormat="1" applyFont="1" applyAlignment="1">
      <alignment/>
    </xf>
    <xf numFmtId="0" fontId="16" fillId="0" borderId="17" xfId="0" applyFont="1" applyBorder="1" applyAlignment="1">
      <alignment vertical="top" wrapText="1"/>
    </xf>
    <xf numFmtId="49" fontId="16" fillId="0" borderId="17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 vertical="top" wrapText="1"/>
    </xf>
    <xf numFmtId="3" fontId="16" fillId="0" borderId="18" xfId="0" applyNumberFormat="1" applyFont="1" applyBorder="1" applyAlignment="1">
      <alignment/>
    </xf>
    <xf numFmtId="0" fontId="16" fillId="0" borderId="10" xfId="0" applyFont="1" applyBorder="1" applyAlignment="1">
      <alignment vertical="top" wrapText="1"/>
    </xf>
    <xf numFmtId="49" fontId="16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 wrapText="1"/>
    </xf>
    <xf numFmtId="3" fontId="16" fillId="0" borderId="10" xfId="0" applyNumberFormat="1" applyFont="1" applyBorder="1" applyAlignment="1">
      <alignment vertical="top"/>
    </xf>
    <xf numFmtId="0" fontId="43" fillId="0" borderId="16" xfId="0" applyFont="1" applyBorder="1" applyAlignment="1">
      <alignment vertical="top" wrapText="1"/>
    </xf>
    <xf numFmtId="0" fontId="35" fillId="0" borderId="16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0" fontId="3" fillId="24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9" fontId="3" fillId="0" borderId="10" xfId="0" applyNumberFormat="1" applyFont="1" applyBorder="1" applyAlignment="1">
      <alignment/>
    </xf>
    <xf numFmtId="169" fontId="0" fillId="0" borderId="10" xfId="0" applyNumberFormat="1" applyBorder="1" applyAlignment="1">
      <alignment vertical="center"/>
    </xf>
    <xf numFmtId="169" fontId="3" fillId="0" borderId="10" xfId="0" applyNumberFormat="1" applyFont="1" applyBorder="1" applyAlignment="1">
      <alignment vertical="center"/>
    </xf>
    <xf numFmtId="169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169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9" fontId="0" fillId="0" borderId="0" xfId="0" applyNumberFormat="1" applyFont="1" applyBorder="1" applyAlignment="1">
      <alignment/>
    </xf>
    <xf numFmtId="169" fontId="0" fillId="0" borderId="0" xfId="0" applyNumberFormat="1" applyBorder="1" applyAlignment="1">
      <alignment/>
    </xf>
    <xf numFmtId="4" fontId="3" fillId="24" borderId="10" xfId="0" applyNumberFormat="1" applyFont="1" applyFill="1" applyBorder="1" applyAlignment="1">
      <alignment horizontal="right" vertical="center" wrapText="1"/>
    </xf>
    <xf numFmtId="169" fontId="3" fillId="24" borderId="10" xfId="0" applyNumberFormat="1" applyFont="1" applyFill="1" applyBorder="1" applyAlignment="1">
      <alignment vertical="center"/>
    </xf>
    <xf numFmtId="169" fontId="0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4" fillId="24" borderId="10" xfId="0" applyFont="1" applyFill="1" applyBorder="1" applyAlignment="1">
      <alignment vertical="center"/>
    </xf>
    <xf numFmtId="4" fontId="50" fillId="24" borderId="10" xfId="0" applyNumberFormat="1" applyFont="1" applyFill="1" applyBorder="1" applyAlignment="1">
      <alignment vertical="center"/>
    </xf>
    <xf numFmtId="169" fontId="50" fillId="24" borderId="10" xfId="0" applyNumberFormat="1" applyFont="1" applyFill="1" applyBorder="1" applyAlignment="1">
      <alignment vertical="center"/>
    </xf>
    <xf numFmtId="0" fontId="0" fillId="24" borderId="10" xfId="0" applyFill="1" applyBorder="1" applyAlignment="1">
      <alignment/>
    </xf>
    <xf numFmtId="49" fontId="3" fillId="0" borderId="10" xfId="0" applyNumberFormat="1" applyFont="1" applyBorder="1" applyAlignment="1">
      <alignment horizontal="right" vertical="center"/>
    </xf>
    <xf numFmtId="0" fontId="4" fillId="24" borderId="10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top" wrapText="1"/>
    </xf>
    <xf numFmtId="169" fontId="35" fillId="0" borderId="11" xfId="0" applyNumberFormat="1" applyFont="1" applyBorder="1" applyAlignment="1">
      <alignment vertical="center" wrapText="1"/>
    </xf>
    <xf numFmtId="4" fontId="43" fillId="0" borderId="12" xfId="0" applyNumberFormat="1" applyFont="1" applyBorder="1" applyAlignment="1">
      <alignment vertical="center" wrapText="1"/>
    </xf>
    <xf numFmtId="4" fontId="35" fillId="0" borderId="11" xfId="0" applyNumberFormat="1" applyFont="1" applyBorder="1" applyAlignment="1">
      <alignment vertical="center" wrapText="1"/>
    </xf>
    <xf numFmtId="169" fontId="43" fillId="0" borderId="11" xfId="0" applyNumberFormat="1" applyFont="1" applyBorder="1" applyAlignment="1">
      <alignment vertical="center" wrapText="1"/>
    </xf>
    <xf numFmtId="4" fontId="35" fillId="0" borderId="12" xfId="0" applyNumberFormat="1" applyFont="1" applyBorder="1" applyAlignment="1">
      <alignment vertical="center" wrapText="1"/>
    </xf>
    <xf numFmtId="4" fontId="35" fillId="0" borderId="17" xfId="0" applyNumberFormat="1" applyFont="1" applyBorder="1" applyAlignment="1">
      <alignment vertical="center" wrapText="1"/>
    </xf>
    <xf numFmtId="4" fontId="43" fillId="0" borderId="17" xfId="0" applyNumberFormat="1" applyFont="1" applyBorder="1" applyAlignment="1">
      <alignment vertical="center" wrapText="1"/>
    </xf>
    <xf numFmtId="4" fontId="45" fillId="0" borderId="17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4" fontId="45" fillId="0" borderId="12" xfId="0" applyNumberFormat="1" applyFont="1" applyBorder="1" applyAlignment="1">
      <alignment vertical="center" wrapText="1"/>
    </xf>
    <xf numFmtId="4" fontId="44" fillId="0" borderId="1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vertical="center" wrapText="1"/>
    </xf>
    <xf numFmtId="4" fontId="43" fillId="0" borderId="0" xfId="0" applyNumberFormat="1" applyFont="1" applyBorder="1" applyAlignment="1">
      <alignment vertical="center" wrapText="1"/>
    </xf>
    <xf numFmtId="4" fontId="45" fillId="0" borderId="0" xfId="0" applyNumberFormat="1" applyFont="1" applyBorder="1" applyAlignment="1">
      <alignment vertical="center" wrapText="1"/>
    </xf>
    <xf numFmtId="4" fontId="44" fillId="0" borderId="0" xfId="0" applyNumberFormat="1" applyFont="1" applyBorder="1" applyAlignment="1">
      <alignment vertical="center" wrapText="1"/>
    </xf>
    <xf numFmtId="169" fontId="43" fillId="0" borderId="13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top" wrapText="1"/>
    </xf>
    <xf numFmtId="169" fontId="43" fillId="0" borderId="0" xfId="0" applyNumberFormat="1" applyFont="1" applyBorder="1" applyAlignment="1">
      <alignment vertical="center" wrapText="1"/>
    </xf>
    <xf numFmtId="0" fontId="35" fillId="0" borderId="0" xfId="0" applyFont="1" applyBorder="1" applyAlignment="1">
      <alignment vertical="top" wrapText="1"/>
    </xf>
    <xf numFmtId="2" fontId="35" fillId="0" borderId="0" xfId="0" applyNumberFormat="1" applyFont="1" applyBorder="1" applyAlignment="1">
      <alignment vertical="center" wrapText="1"/>
    </xf>
    <xf numFmtId="169" fontId="35" fillId="0" borderId="0" xfId="0" applyNumberFormat="1" applyFont="1" applyBorder="1" applyAlignment="1">
      <alignment vertical="center" wrapText="1"/>
    </xf>
    <xf numFmtId="2" fontId="43" fillId="0" borderId="0" xfId="0" applyNumberFormat="1" applyFont="1" applyBorder="1" applyAlignment="1">
      <alignment vertical="center" wrapText="1"/>
    </xf>
    <xf numFmtId="3" fontId="43" fillId="0" borderId="0" xfId="0" applyNumberFormat="1" applyFont="1" applyBorder="1" applyAlignment="1">
      <alignment vertical="center" wrapText="1"/>
    </xf>
    <xf numFmtId="0" fontId="35" fillId="24" borderId="10" xfId="0" applyFont="1" applyFill="1" applyBorder="1" applyAlignment="1">
      <alignment vertical="top" wrapText="1"/>
    </xf>
    <xf numFmtId="0" fontId="35" fillId="24" borderId="10" xfId="0" applyFont="1" applyFill="1" applyBorder="1" applyAlignment="1">
      <alignment vertical="center" wrapText="1"/>
    </xf>
    <xf numFmtId="4" fontId="35" fillId="24" borderId="10" xfId="0" applyNumberFormat="1" applyFont="1" applyFill="1" applyBorder="1" applyAlignment="1">
      <alignment vertical="center" wrapText="1"/>
    </xf>
    <xf numFmtId="169" fontId="35" fillId="24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46" fillId="0" borderId="10" xfId="0" applyNumberFormat="1" applyFont="1" applyBorder="1" applyAlignment="1">
      <alignment horizontal="left"/>
    </xf>
    <xf numFmtId="2" fontId="15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46" fillId="0" borderId="10" xfId="0" applyFont="1" applyBorder="1" applyAlignment="1">
      <alignment horizontal="left" vertical="center"/>
    </xf>
    <xf numFmtId="4" fontId="15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vertical="top" wrapText="1"/>
    </xf>
    <xf numFmtId="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6" fillId="24" borderId="20" xfId="0" applyFont="1" applyFill="1" applyBorder="1" applyAlignment="1">
      <alignment horizontal="center" vertical="center" wrapText="1"/>
    </xf>
    <xf numFmtId="4" fontId="16" fillId="0" borderId="18" xfId="0" applyNumberFormat="1" applyFont="1" applyBorder="1" applyAlignment="1">
      <alignment vertical="top" wrapText="1"/>
    </xf>
    <xf numFmtId="3" fontId="16" fillId="0" borderId="15" xfId="0" applyNumberFormat="1" applyFont="1" applyBorder="1" applyAlignment="1">
      <alignment vertical="center" wrapText="1"/>
    </xf>
    <xf numFmtId="4" fontId="16" fillId="0" borderId="15" xfId="0" applyNumberFormat="1" applyFont="1" applyBorder="1" applyAlignment="1">
      <alignment vertical="center" wrapText="1"/>
    </xf>
    <xf numFmtId="3" fontId="16" fillId="0" borderId="15" xfId="0" applyNumberFormat="1" applyFont="1" applyBorder="1" applyAlignment="1">
      <alignment vertical="center"/>
    </xf>
    <xf numFmtId="3" fontId="16" fillId="0" borderId="17" xfId="0" applyNumberFormat="1" applyFont="1" applyBorder="1" applyAlignment="1">
      <alignment vertical="center" wrapText="1"/>
    </xf>
    <xf numFmtId="3" fontId="16" fillId="0" borderId="17" xfId="0" applyNumberFormat="1" applyFont="1" applyBorder="1" applyAlignment="1">
      <alignment vertical="center"/>
    </xf>
    <xf numFmtId="4" fontId="45" fillId="24" borderId="10" xfId="0" applyNumberFormat="1" applyFont="1" applyFill="1" applyBorder="1" applyAlignment="1">
      <alignment horizontal="center" vertical="center" wrapText="1"/>
    </xf>
    <xf numFmtId="4" fontId="35" fillId="0" borderId="0" xfId="0" applyNumberFormat="1" applyFont="1" applyFill="1" applyBorder="1" applyAlignment="1">
      <alignment vertical="center" wrapText="1"/>
    </xf>
    <xf numFmtId="4" fontId="3" fillId="24" borderId="10" xfId="0" applyNumberFormat="1" applyFont="1" applyFill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40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29" fillId="0" borderId="21" xfId="0" applyFont="1" applyBorder="1" applyAlignment="1">
      <alignment/>
    </xf>
    <xf numFmtId="4" fontId="31" fillId="0" borderId="16" xfId="0" applyNumberFormat="1" applyFont="1" applyBorder="1" applyAlignment="1">
      <alignment/>
    </xf>
    <xf numFmtId="4" fontId="29" fillId="0" borderId="16" xfId="0" applyNumberFormat="1" applyFont="1" applyBorder="1" applyAlignment="1">
      <alignment/>
    </xf>
    <xf numFmtId="4" fontId="29" fillId="0" borderId="21" xfId="0" applyNumberFormat="1" applyFont="1" applyBorder="1" applyAlignment="1">
      <alignment/>
    </xf>
    <xf numFmtId="4" fontId="6" fillId="0" borderId="12" xfId="0" applyNumberFormat="1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3" fillId="2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6" fillId="0" borderId="17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vertical="top" wrapText="1"/>
    </xf>
    <xf numFmtId="4" fontId="16" fillId="0" borderId="11" xfId="0" applyNumberFormat="1" applyFont="1" applyBorder="1" applyAlignment="1">
      <alignment horizontal="right"/>
    </xf>
    <xf numFmtId="4" fontId="16" fillId="0" borderId="17" xfId="0" applyNumberFormat="1" applyFont="1" applyBorder="1" applyAlignment="1">
      <alignment horizontal="right" vertical="center"/>
    </xf>
    <xf numFmtId="4" fontId="16" fillId="0" borderId="10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right"/>
    </xf>
    <xf numFmtId="4" fontId="47" fillId="0" borderId="16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9" fontId="3" fillId="24" borderId="10" xfId="0" applyNumberFormat="1" applyFont="1" applyFill="1" applyBorder="1" applyAlignment="1">
      <alignment/>
    </xf>
    <xf numFmtId="4" fontId="43" fillId="0" borderId="17" xfId="0" applyNumberFormat="1" applyFont="1" applyFill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" fontId="7" fillId="0" borderId="14" xfId="0" applyNumberFormat="1" applyFont="1" applyBorder="1" applyAlignment="1">
      <alignment vertical="center"/>
    </xf>
    <xf numFmtId="4" fontId="7" fillId="0" borderId="12" xfId="0" applyNumberFormat="1" applyFont="1" applyBorder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2" fontId="15" fillId="0" borderId="10" xfId="0" applyNumberFormat="1" applyFont="1" applyBorder="1" applyAlignment="1">
      <alignment vertical="center" wrapText="1"/>
    </xf>
    <xf numFmtId="4" fontId="51" fillId="0" borderId="10" xfId="0" applyNumberFormat="1" applyFont="1" applyBorder="1" applyAlignment="1">
      <alignment vertical="center" wrapText="1"/>
    </xf>
    <xf numFmtId="0" fontId="46" fillId="0" borderId="13" xfId="0" applyFont="1" applyBorder="1" applyAlignment="1">
      <alignment horizontal="left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/>
    </xf>
    <xf numFmtId="4" fontId="54" fillId="0" borderId="10" xfId="0" applyNumberFormat="1" applyFont="1" applyBorder="1" applyAlignment="1">
      <alignment horizontal="right" vertical="center" wrapText="1"/>
    </xf>
    <xf numFmtId="4" fontId="54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top" wrapText="1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4" fontId="0" fillId="0" borderId="13" xfId="0" applyNumberFormat="1" applyBorder="1" applyAlignment="1">
      <alignment vertical="center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2" fontId="44" fillId="0" borderId="23" xfId="0" applyNumberFormat="1" applyFont="1" applyBorder="1" applyAlignment="1">
      <alignment wrapText="1"/>
    </xf>
    <xf numFmtId="0" fontId="44" fillId="0" borderId="16" xfId="0" applyFont="1" applyBorder="1" applyAlignment="1">
      <alignment/>
    </xf>
    <xf numFmtId="3" fontId="45" fillId="0" borderId="13" xfId="0" applyNumberFormat="1" applyFont="1" applyBorder="1" applyAlignment="1">
      <alignment horizontal="right" vertical="center" wrapText="1"/>
    </xf>
    <xf numFmtId="0" fontId="44" fillId="0" borderId="16" xfId="0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right" vertical="center" wrapText="1"/>
    </xf>
    <xf numFmtId="0" fontId="44" fillId="0" borderId="16" xfId="0" applyFont="1" applyBorder="1" applyAlignment="1" quotePrefix="1">
      <alignment/>
    </xf>
    <xf numFmtId="2" fontId="45" fillId="0" borderId="23" xfId="0" applyNumberFormat="1" applyFont="1" applyBorder="1" applyAlignment="1">
      <alignment wrapText="1"/>
    </xf>
    <xf numFmtId="2" fontId="44" fillId="0" borderId="0" xfId="0" applyNumberFormat="1" applyFont="1" applyAlignment="1">
      <alignment wrapText="1"/>
    </xf>
    <xf numFmtId="0" fontId="44" fillId="0" borderId="16" xfId="0" applyFont="1" applyBorder="1" applyAlignment="1" quotePrefix="1">
      <alignment wrapText="1"/>
    </xf>
    <xf numFmtId="0" fontId="44" fillId="0" borderId="23" xfId="0" applyFont="1" applyBorder="1" applyAlignment="1">
      <alignment/>
    </xf>
    <xf numFmtId="3" fontId="44" fillId="0" borderId="16" xfId="0" applyNumberFormat="1" applyFont="1" applyFill="1" applyBorder="1" applyAlignment="1">
      <alignment horizontal="right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4" xfId="0" applyFont="1" applyBorder="1" applyAlignment="1">
      <alignment/>
    </xf>
    <xf numFmtId="0" fontId="44" fillId="0" borderId="21" xfId="0" applyFont="1" applyBorder="1" applyAlignment="1">
      <alignment/>
    </xf>
    <xf numFmtId="0" fontId="44" fillId="0" borderId="21" xfId="0" applyFont="1" applyBorder="1" applyAlignment="1">
      <alignment wrapText="1"/>
    </xf>
    <xf numFmtId="3" fontId="44" fillId="0" borderId="21" xfId="0" applyNumberFormat="1" applyFont="1" applyBorder="1" applyAlignment="1">
      <alignment horizontal="right" vertical="center" wrapText="1"/>
    </xf>
    <xf numFmtId="2" fontId="44" fillId="0" borderId="16" xfId="0" applyNumberFormat="1" applyFont="1" applyBorder="1" applyAlignment="1">
      <alignment wrapText="1"/>
    </xf>
    <xf numFmtId="3" fontId="45" fillId="0" borderId="16" xfId="0" applyNumberFormat="1" applyFont="1" applyBorder="1" applyAlignment="1">
      <alignment/>
    </xf>
    <xf numFmtId="3" fontId="44" fillId="0" borderId="16" xfId="0" applyNumberFormat="1" applyFont="1" applyBorder="1" applyAlignment="1">
      <alignment/>
    </xf>
    <xf numFmtId="2" fontId="45" fillId="0" borderId="16" xfId="0" applyNumberFormat="1" applyFont="1" applyBorder="1" applyAlignment="1">
      <alignment wrapText="1"/>
    </xf>
    <xf numFmtId="3" fontId="44" fillId="0" borderId="21" xfId="0" applyNumberFormat="1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3" xfId="0" applyFont="1" applyBorder="1" applyAlignment="1">
      <alignment/>
    </xf>
    <xf numFmtId="2" fontId="44" fillId="0" borderId="13" xfId="0" applyNumberFormat="1" applyFont="1" applyBorder="1" applyAlignment="1">
      <alignment wrapText="1"/>
    </xf>
    <xf numFmtId="3" fontId="45" fillId="0" borderId="13" xfId="0" applyNumberFormat="1" applyFont="1" applyBorder="1" applyAlignment="1">
      <alignment/>
    </xf>
    <xf numFmtId="0" fontId="44" fillId="0" borderId="16" xfId="0" applyFont="1" applyBorder="1" applyAlignment="1">
      <alignment horizontal="center"/>
    </xf>
    <xf numFmtId="4" fontId="45" fillId="0" borderId="14" xfId="0" applyNumberFormat="1" applyFont="1" applyBorder="1" applyAlignment="1">
      <alignment/>
    </xf>
    <xf numFmtId="4" fontId="44" fillId="0" borderId="16" xfId="0" applyNumberFormat="1" applyFont="1" applyBorder="1" applyAlignment="1">
      <alignment/>
    </xf>
    <xf numFmtId="4" fontId="45" fillId="0" borderId="16" xfId="0" applyNumberFormat="1" applyFont="1" applyBorder="1" applyAlignment="1">
      <alignment/>
    </xf>
    <xf numFmtId="4" fontId="44" fillId="0" borderId="16" xfId="0" applyNumberFormat="1" applyFont="1" applyFill="1" applyBorder="1" applyAlignment="1">
      <alignment/>
    </xf>
    <xf numFmtId="49" fontId="44" fillId="0" borderId="16" xfId="0" applyNumberFormat="1" applyFont="1" applyBorder="1" applyAlignment="1">
      <alignment/>
    </xf>
    <xf numFmtId="0" fontId="45" fillId="0" borderId="16" xfId="0" applyFont="1" applyBorder="1" applyAlignment="1">
      <alignment/>
    </xf>
    <xf numFmtId="4" fontId="45" fillId="0" borderId="16" xfId="0" applyNumberFormat="1" applyFont="1" applyFill="1" applyBorder="1" applyAlignment="1">
      <alignment/>
    </xf>
    <xf numFmtId="0" fontId="44" fillId="0" borderId="16" xfId="0" applyFont="1" applyBorder="1" applyAlignment="1">
      <alignment wrapText="1"/>
    </xf>
    <xf numFmtId="0" fontId="44" fillId="0" borderId="14" xfId="0" applyFont="1" applyBorder="1" applyAlignment="1">
      <alignment wrapText="1"/>
    </xf>
    <xf numFmtId="4" fontId="44" fillId="0" borderId="14" xfId="0" applyNumberFormat="1" applyFont="1" applyBorder="1" applyAlignment="1">
      <alignment/>
    </xf>
    <xf numFmtId="4" fontId="31" fillId="0" borderId="10" xfId="0" applyNumberFormat="1" applyFont="1" applyBorder="1" applyAlignment="1">
      <alignment/>
    </xf>
    <xf numFmtId="3" fontId="45" fillId="0" borderId="0" xfId="0" applyNumberFormat="1" applyFont="1" applyBorder="1" applyAlignment="1">
      <alignment horizontal="right" vertical="center" wrapText="1"/>
    </xf>
    <xf numFmtId="3" fontId="44" fillId="0" borderId="0" xfId="0" applyNumberFormat="1" applyFont="1" applyBorder="1" applyAlignment="1">
      <alignment horizontal="right" vertical="center" wrapText="1"/>
    </xf>
    <xf numFmtId="3" fontId="44" fillId="0" borderId="25" xfId="0" applyNumberFormat="1" applyFont="1" applyBorder="1" applyAlignment="1">
      <alignment horizontal="right" vertical="center" wrapText="1"/>
    </xf>
    <xf numFmtId="3" fontId="45" fillId="0" borderId="19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25" xfId="0" applyNumberFormat="1" applyFont="1" applyBorder="1" applyAlignment="1">
      <alignment/>
    </xf>
    <xf numFmtId="3" fontId="45" fillId="0" borderId="20" xfId="0" applyNumberFormat="1" applyFont="1" applyBorder="1" applyAlignment="1">
      <alignment/>
    </xf>
    <xf numFmtId="4" fontId="45" fillId="0" borderId="26" xfId="0" applyNumberFormat="1" applyFont="1" applyBorder="1" applyAlignment="1">
      <alignment/>
    </xf>
    <xf numFmtId="4" fontId="44" fillId="0" borderId="19" xfId="0" applyNumberFormat="1" applyFont="1" applyBorder="1" applyAlignment="1">
      <alignment/>
    </xf>
    <xf numFmtId="4" fontId="45" fillId="0" borderId="19" xfId="0" applyNumberFormat="1" applyFont="1" applyBorder="1" applyAlignment="1">
      <alignment/>
    </xf>
    <xf numFmtId="4" fontId="44" fillId="0" borderId="19" xfId="0" applyNumberFormat="1" applyFont="1" applyFill="1" applyBorder="1" applyAlignment="1">
      <alignment/>
    </xf>
    <xf numFmtId="4" fontId="45" fillId="0" borderId="19" xfId="0" applyNumberFormat="1" applyFont="1" applyFill="1" applyBorder="1" applyAlignment="1">
      <alignment/>
    </xf>
    <xf numFmtId="4" fontId="44" fillId="0" borderId="26" xfId="0" applyNumberFormat="1" applyFont="1" applyBorder="1" applyAlignment="1">
      <alignment/>
    </xf>
    <xf numFmtId="4" fontId="47" fillId="0" borderId="21" xfId="0" applyNumberFormat="1" applyFont="1" applyFill="1" applyBorder="1" applyAlignment="1">
      <alignment/>
    </xf>
    <xf numFmtId="0" fontId="29" fillId="0" borderId="14" xfId="0" applyFont="1" applyBorder="1" applyAlignment="1">
      <alignment/>
    </xf>
    <xf numFmtId="4" fontId="49" fillId="0" borderId="16" xfId="0" applyNumberFormat="1" applyFont="1" applyBorder="1" applyAlignment="1">
      <alignment/>
    </xf>
    <xf numFmtId="4" fontId="31" fillId="0" borderId="21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0" fontId="15" fillId="0" borderId="18" xfId="0" applyFont="1" applyBorder="1" applyAlignment="1">
      <alignment horizontal="center" vertical="center"/>
    </xf>
    <xf numFmtId="4" fontId="29" fillId="0" borderId="16" xfId="0" applyNumberFormat="1" applyFont="1" applyFill="1" applyBorder="1" applyAlignment="1">
      <alignment/>
    </xf>
    <xf numFmtId="0" fontId="19" fillId="24" borderId="16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vertical="center"/>
    </xf>
    <xf numFmtId="4" fontId="42" fillId="0" borderId="10" xfId="0" applyNumberFormat="1" applyFont="1" applyFill="1" applyBorder="1" applyAlignment="1">
      <alignment vertical="center"/>
    </xf>
    <xf numFmtId="2" fontId="7" fillId="0" borderId="10" xfId="0" applyNumberFormat="1" applyFont="1" applyBorder="1" applyAlignment="1">
      <alignment vertical="center" wrapText="1"/>
    </xf>
    <xf numFmtId="4" fontId="42" fillId="0" borderId="10" xfId="0" applyNumberFormat="1" applyFont="1" applyBorder="1" applyAlignment="1">
      <alignment vertical="center" wrapText="1"/>
    </xf>
    <xf numFmtId="4" fontId="42" fillId="30" borderId="10" xfId="0" applyNumberFormat="1" applyFont="1" applyFill="1" applyBorder="1" applyAlignment="1">
      <alignment vertical="center"/>
    </xf>
    <xf numFmtId="4" fontId="25" fillId="0" borderId="10" xfId="0" applyNumberFormat="1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19" fillId="24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52" fillId="2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8" xfId="0" applyFont="1" applyFill="1" applyBorder="1" applyAlignment="1">
      <alignment horizontal="center" vertical="center" wrapText="1"/>
    </xf>
    <xf numFmtId="0" fontId="35" fillId="24" borderId="29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24" borderId="22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5" fillId="24" borderId="30" xfId="0" applyFont="1" applyFill="1" applyBorder="1" applyAlignment="1">
      <alignment horizontal="center" vertical="center" wrapText="1"/>
    </xf>
    <xf numFmtId="0" fontId="25" fillId="24" borderId="31" xfId="0" applyFont="1" applyFill="1" applyBorder="1" applyAlignment="1">
      <alignment horizontal="center" vertical="center" wrapText="1"/>
    </xf>
    <xf numFmtId="0" fontId="42" fillId="24" borderId="2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48" fillId="24" borderId="13" xfId="0" applyFont="1" applyFill="1" applyBorder="1" applyAlignment="1">
      <alignment horizontal="center" vertical="center" wrapText="1"/>
    </xf>
    <xf numFmtId="0" fontId="48" fillId="24" borderId="16" xfId="0" applyFont="1" applyFill="1" applyBorder="1" applyAlignment="1">
      <alignment horizontal="center" vertical="center" wrapText="1"/>
    </xf>
    <xf numFmtId="0" fontId="48" fillId="24" borderId="14" xfId="0" applyFont="1" applyFill="1" applyBorder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/>
    </xf>
    <xf numFmtId="0" fontId="48" fillId="0" borderId="0" xfId="0" applyFont="1" applyAlignment="1">
      <alignment horizontal="center" vertical="center" wrapText="1"/>
    </xf>
    <xf numFmtId="0" fontId="48" fillId="24" borderId="10" xfId="0" applyFont="1" applyFill="1" applyBorder="1" applyAlignment="1">
      <alignment horizontal="center" vertical="center"/>
    </xf>
    <xf numFmtId="0" fontId="48" fillId="24" borderId="29" xfId="0" applyFont="1" applyFill="1" applyBorder="1" applyAlignment="1">
      <alignment horizontal="center" vertical="center" wrapText="1"/>
    </xf>
    <xf numFmtId="0" fontId="48" fillId="24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4" fontId="30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4" fillId="0" borderId="0" xfId="0" applyFont="1" applyAlignment="1">
      <alignment horizontal="center" wrapText="1"/>
    </xf>
    <xf numFmtId="0" fontId="44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8" fillId="24" borderId="22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22" xfId="0" applyFont="1" applyFill="1" applyBorder="1" applyAlignment="1">
      <alignment horizontal="center" vertical="center" wrapText="1"/>
    </xf>
    <xf numFmtId="0" fontId="10" fillId="24" borderId="29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center" wrapText="1"/>
    </xf>
    <xf numFmtId="0" fontId="35" fillId="24" borderId="16" xfId="0" applyFont="1" applyFill="1" applyBorder="1" applyAlignment="1">
      <alignment horizontal="center" vertical="center" wrapText="1"/>
    </xf>
    <xf numFmtId="0" fontId="35" fillId="24" borderId="14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28" xfId="0" applyFont="1" applyFill="1" applyBorder="1" applyAlignment="1">
      <alignment horizontal="center" vertical="center" wrapText="1"/>
    </xf>
    <xf numFmtId="0" fontId="27" fillId="24" borderId="22" xfId="0" applyFont="1" applyFill="1" applyBorder="1" applyAlignment="1">
      <alignment horizontal="center" vertical="center"/>
    </xf>
    <xf numFmtId="0" fontId="27" fillId="24" borderId="29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6" fillId="24" borderId="14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26" fillId="24" borderId="22" xfId="0" applyFont="1" applyFill="1" applyBorder="1" applyAlignment="1">
      <alignment horizontal="center" vertical="center" wrapText="1"/>
    </xf>
    <xf numFmtId="0" fontId="26" fillId="24" borderId="28" xfId="0" applyFont="1" applyFill="1" applyBorder="1" applyAlignment="1">
      <alignment horizontal="center" vertical="center" wrapText="1"/>
    </xf>
    <xf numFmtId="0" fontId="26" fillId="24" borderId="29" xfId="0" applyFont="1" applyFill="1" applyBorder="1" applyAlignment="1">
      <alignment horizontal="center" vertical="center" wrapText="1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4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vertical="center" wrapText="1"/>
    </xf>
    <xf numFmtId="0" fontId="27" fillId="0" borderId="34" xfId="0" applyFont="1" applyBorder="1" applyAlignment="1">
      <alignment vertical="center" wrapText="1"/>
    </xf>
    <xf numFmtId="0" fontId="27" fillId="0" borderId="35" xfId="0" applyFont="1" applyBorder="1" applyAlignment="1">
      <alignment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7" fillId="0" borderId="36" xfId="0" applyFont="1" applyBorder="1" applyAlignment="1">
      <alignment vertical="center" wrapText="1"/>
    </xf>
    <xf numFmtId="0" fontId="27" fillId="0" borderId="37" xfId="0" applyFont="1" applyBorder="1" applyAlignment="1">
      <alignment vertical="center" wrapText="1"/>
    </xf>
    <xf numFmtId="0" fontId="27" fillId="0" borderId="38" xfId="0" applyFont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0" fontId="19" fillId="24" borderId="16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9" fillId="24" borderId="20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left"/>
    </xf>
    <xf numFmtId="0" fontId="46" fillId="0" borderId="32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2" fontId="46" fillId="0" borderId="33" xfId="0" applyNumberFormat="1" applyFont="1" applyBorder="1" applyAlignment="1">
      <alignment horizontal="left"/>
    </xf>
    <xf numFmtId="2" fontId="46" fillId="0" borderId="34" xfId="0" applyNumberFormat="1" applyFont="1" applyBorder="1" applyAlignment="1">
      <alignment horizontal="left"/>
    </xf>
    <xf numFmtId="2" fontId="46" fillId="0" borderId="35" xfId="0" applyNumberFormat="1" applyFont="1" applyBorder="1" applyAlignment="1">
      <alignment horizontal="left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35" xfId="0" applyFont="1" applyBorder="1" applyAlignment="1">
      <alignment horizontal="left" vertical="center"/>
    </xf>
    <xf numFmtId="0" fontId="38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5" fillId="24" borderId="28" xfId="0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center" vertical="center" wrapText="1"/>
    </xf>
    <xf numFmtId="0" fontId="42" fillId="24" borderId="22" xfId="0" applyFont="1" applyFill="1" applyBorder="1" applyAlignment="1">
      <alignment horizontal="center" vertical="center"/>
    </xf>
    <xf numFmtId="0" fontId="42" fillId="24" borderId="28" xfId="0" applyFont="1" applyFill="1" applyBorder="1" applyAlignment="1">
      <alignment horizontal="center" vertical="center"/>
    </xf>
    <xf numFmtId="0" fontId="42" fillId="24" borderId="29" xfId="0" applyFont="1" applyFill="1" applyBorder="1" applyAlignment="1">
      <alignment horizontal="center" vertical="center"/>
    </xf>
    <xf numFmtId="0" fontId="43" fillId="0" borderId="17" xfId="0" applyFont="1" applyBorder="1" applyAlignment="1">
      <alignment vertical="top" wrapText="1"/>
    </xf>
    <xf numFmtId="0" fontId="43" fillId="0" borderId="18" xfId="0" applyFont="1" applyBorder="1" applyAlignment="1">
      <alignment vertical="top" wrapText="1"/>
    </xf>
    <xf numFmtId="0" fontId="35" fillId="0" borderId="22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4"/>
  <sheetViews>
    <sheetView view="pageBreakPreview" zoomScaleSheetLayoutView="100" zoomScalePageLayoutView="0" workbookViewId="0" topLeftCell="A151">
      <selection activeCell="E126" sqref="E126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84.625" style="0" customWidth="1"/>
    <col min="5" max="5" width="14.00390625" style="0" customWidth="1"/>
    <col min="6" max="6" width="12.875" style="0" customWidth="1"/>
    <col min="7" max="7" width="7.875" style="0" customWidth="1"/>
  </cols>
  <sheetData>
    <row r="1" spans="1:6" ht="18">
      <c r="A1" s="403" t="s">
        <v>339</v>
      </c>
      <c r="B1" s="403"/>
      <c r="C1" s="403"/>
      <c r="D1" s="403"/>
      <c r="E1" s="403"/>
      <c r="F1" s="403"/>
    </row>
    <row r="2" spans="2:4" ht="3" customHeight="1">
      <c r="B2" s="2"/>
      <c r="C2" s="2"/>
      <c r="D2" s="2"/>
    </row>
    <row r="3" ht="12.75" hidden="1"/>
    <row r="4" spans="1:7" ht="36" customHeight="1">
      <c r="A4" s="22" t="s">
        <v>1</v>
      </c>
      <c r="B4" s="22" t="s">
        <v>2</v>
      </c>
      <c r="C4" s="22" t="s">
        <v>3</v>
      </c>
      <c r="D4" s="22" t="s">
        <v>4</v>
      </c>
      <c r="E4" s="22" t="s">
        <v>269</v>
      </c>
      <c r="F4" s="179" t="s">
        <v>340</v>
      </c>
      <c r="G4" s="22" t="s">
        <v>271</v>
      </c>
    </row>
    <row r="5" spans="1:7" ht="12" customHeight="1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0">
        <v>7</v>
      </c>
    </row>
    <row r="6" spans="1:7" ht="18.75" customHeight="1">
      <c r="A6" s="202" t="s">
        <v>116</v>
      </c>
      <c r="B6" s="176"/>
      <c r="C6" s="21"/>
      <c r="D6" s="197" t="s">
        <v>280</v>
      </c>
      <c r="E6" s="178">
        <f>SUM(E11+E7+E9)</f>
        <v>51632</v>
      </c>
      <c r="F6" s="178">
        <f>SUM(F11+F7+F9)</f>
        <v>10633.59</v>
      </c>
      <c r="G6" s="183">
        <f>SUM(F6/E6*100%)</f>
        <v>0.2059496048961884</v>
      </c>
    </row>
    <row r="7" spans="1:7" ht="18.75" customHeight="1">
      <c r="A7" s="202"/>
      <c r="B7" s="176" t="s">
        <v>117</v>
      </c>
      <c r="C7" s="21"/>
      <c r="D7" s="197" t="s">
        <v>133</v>
      </c>
      <c r="E7" s="178">
        <f>SUM(E8)</f>
        <v>5500</v>
      </c>
      <c r="F7" s="178">
        <f>SUM(F8)</f>
        <v>5477</v>
      </c>
      <c r="G7" s="183">
        <f>SUM(F7/E7*100%)</f>
        <v>0.9958181818181818</v>
      </c>
    </row>
    <row r="8" spans="1:7" ht="18.75" customHeight="1">
      <c r="A8" s="202"/>
      <c r="B8" s="176"/>
      <c r="C8" s="300" t="s">
        <v>334</v>
      </c>
      <c r="D8" s="301" t="s">
        <v>335</v>
      </c>
      <c r="E8" s="177">
        <v>5500</v>
      </c>
      <c r="F8" s="177">
        <v>5477</v>
      </c>
      <c r="G8" s="184">
        <f>SUM(F8/E8*100%)</f>
        <v>0.9958181818181818</v>
      </c>
    </row>
    <row r="9" spans="1:7" ht="18.75" customHeight="1">
      <c r="A9" s="202"/>
      <c r="B9" s="176" t="s">
        <v>333</v>
      </c>
      <c r="C9" s="176"/>
      <c r="D9" s="197" t="s">
        <v>336</v>
      </c>
      <c r="E9" s="178">
        <f>SUM(E10)</f>
        <v>40975</v>
      </c>
      <c r="F9" s="178">
        <f>SUM(F10)</f>
        <v>0</v>
      </c>
      <c r="G9" s="183">
        <f>SUM(F9/E9*100%)</f>
        <v>0</v>
      </c>
    </row>
    <row r="10" spans="1:7" ht="28.5" customHeight="1">
      <c r="A10" s="202"/>
      <c r="B10" s="176"/>
      <c r="C10" s="300" t="s">
        <v>315</v>
      </c>
      <c r="D10" s="83" t="s">
        <v>316</v>
      </c>
      <c r="E10" s="177">
        <v>40975</v>
      </c>
      <c r="F10" s="177">
        <v>0</v>
      </c>
      <c r="G10" s="184">
        <f>SUM(F10/E10*100%)</f>
        <v>0</v>
      </c>
    </row>
    <row r="11" spans="1:7" ht="18" customHeight="1">
      <c r="A11" s="176"/>
      <c r="B11" s="176" t="s">
        <v>136</v>
      </c>
      <c r="C11" s="21"/>
      <c r="D11" s="197" t="s">
        <v>137</v>
      </c>
      <c r="E11" s="178">
        <f>SUM(E12:E12)</f>
        <v>5157</v>
      </c>
      <c r="F11" s="178">
        <f>SUM(F12:F12)</f>
        <v>5156.59</v>
      </c>
      <c r="G11" s="183">
        <f aca="true" t="shared" si="0" ref="G11:G75">SUM(F11/E11*100%)</f>
        <v>0.999920496412643</v>
      </c>
    </row>
    <row r="12" spans="1:7" ht="28.5" customHeight="1">
      <c r="A12" s="175"/>
      <c r="B12" s="175"/>
      <c r="C12" s="175">
        <v>2010</v>
      </c>
      <c r="D12" s="83" t="s">
        <v>368</v>
      </c>
      <c r="E12" s="177">
        <v>5157</v>
      </c>
      <c r="F12" s="177">
        <v>5156.59</v>
      </c>
      <c r="G12" s="182">
        <f t="shared" si="0"/>
        <v>0.999920496412643</v>
      </c>
    </row>
    <row r="13" spans="1:7" ht="16.5" customHeight="1">
      <c r="A13" s="154" t="s">
        <v>197</v>
      </c>
      <c r="B13" s="155"/>
      <c r="C13" s="139"/>
      <c r="D13" s="139" t="s">
        <v>198</v>
      </c>
      <c r="E13" s="52">
        <f>SUM(E14)</f>
        <v>800</v>
      </c>
      <c r="F13" s="52">
        <f>SUM(F14)</f>
        <v>925.33</v>
      </c>
      <c r="G13" s="183">
        <f t="shared" si="0"/>
        <v>1.1566625000000001</v>
      </c>
    </row>
    <row r="14" spans="1:7" ht="16.5" customHeight="1">
      <c r="A14" s="154"/>
      <c r="B14" s="155" t="s">
        <v>199</v>
      </c>
      <c r="C14" s="139"/>
      <c r="D14" s="139" t="s">
        <v>200</v>
      </c>
      <c r="E14" s="52">
        <f>SUM(E15)</f>
        <v>800</v>
      </c>
      <c r="F14" s="52">
        <f>SUM(F15)</f>
        <v>925.33</v>
      </c>
      <c r="G14" s="183">
        <f t="shared" si="0"/>
        <v>1.1566625000000001</v>
      </c>
    </row>
    <row r="15" spans="1:7" ht="17.25" customHeight="1">
      <c r="A15" s="156"/>
      <c r="B15" s="157"/>
      <c r="C15" s="158" t="s">
        <v>201</v>
      </c>
      <c r="D15" s="83" t="s">
        <v>282</v>
      </c>
      <c r="E15" s="162">
        <v>800</v>
      </c>
      <c r="F15" s="162">
        <v>925.33</v>
      </c>
      <c r="G15" s="182">
        <f t="shared" si="0"/>
        <v>1.1566625000000001</v>
      </c>
    </row>
    <row r="16" spans="1:7" ht="16.5" customHeight="1">
      <c r="A16" s="154" t="s">
        <v>142</v>
      </c>
      <c r="B16" s="155"/>
      <c r="C16" s="139"/>
      <c r="D16" s="140" t="s">
        <v>143</v>
      </c>
      <c r="E16" s="52">
        <f>SUM(E17)</f>
        <v>0</v>
      </c>
      <c r="F16" s="52">
        <f>SUM(F17)</f>
        <v>0.23</v>
      </c>
      <c r="G16" s="183">
        <v>0</v>
      </c>
    </row>
    <row r="17" spans="1:7" ht="16.5" customHeight="1">
      <c r="A17" s="154"/>
      <c r="B17" s="155" t="s">
        <v>309</v>
      </c>
      <c r="C17" s="139"/>
      <c r="D17" s="140" t="s">
        <v>148</v>
      </c>
      <c r="E17" s="52">
        <f>SUM(E18)</f>
        <v>0</v>
      </c>
      <c r="F17" s="52">
        <f>SUM(F18)</f>
        <v>0.23</v>
      </c>
      <c r="G17" s="183">
        <v>0</v>
      </c>
    </row>
    <row r="18" spans="1:7" ht="16.5" customHeight="1">
      <c r="A18" s="156"/>
      <c r="B18" s="157"/>
      <c r="C18" s="158" t="s">
        <v>314</v>
      </c>
      <c r="D18" s="141" t="s">
        <v>317</v>
      </c>
      <c r="E18" s="162">
        <v>0</v>
      </c>
      <c r="F18" s="162">
        <v>0.23</v>
      </c>
      <c r="G18" s="182">
        <v>0</v>
      </c>
    </row>
    <row r="19" spans="1:7" ht="17.25" customHeight="1">
      <c r="A19" s="154" t="s">
        <v>204</v>
      </c>
      <c r="B19" s="155"/>
      <c r="C19" s="139"/>
      <c r="D19" s="140" t="s">
        <v>149</v>
      </c>
      <c r="E19" s="52">
        <f>SUM(E20)</f>
        <v>489628</v>
      </c>
      <c r="F19" s="52">
        <f>SUM(F20)</f>
        <v>463447.16</v>
      </c>
      <c r="G19" s="183">
        <f t="shared" si="0"/>
        <v>0.9465291200666628</v>
      </c>
    </row>
    <row r="20" spans="1:7" ht="18.75" customHeight="1">
      <c r="A20" s="84"/>
      <c r="B20" s="159">
        <v>70005</v>
      </c>
      <c r="C20" s="140"/>
      <c r="D20" s="140" t="s">
        <v>150</v>
      </c>
      <c r="E20" s="52">
        <f>SUM(E21:E24)</f>
        <v>489628</v>
      </c>
      <c r="F20" s="52">
        <f>SUM(F21:F24)</f>
        <v>463447.16</v>
      </c>
      <c r="G20" s="183">
        <f t="shared" si="0"/>
        <v>0.9465291200666628</v>
      </c>
    </row>
    <row r="21" spans="1:7" ht="21" customHeight="1">
      <c r="A21" s="85"/>
      <c r="B21" s="160"/>
      <c r="C21" s="158" t="s">
        <v>205</v>
      </c>
      <c r="D21" s="83" t="s">
        <v>206</v>
      </c>
      <c r="E21" s="162">
        <v>5000</v>
      </c>
      <c r="F21" s="162">
        <v>3444</v>
      </c>
      <c r="G21" s="182">
        <f t="shared" si="0"/>
        <v>0.6888</v>
      </c>
    </row>
    <row r="22" spans="1:7" ht="26.25" customHeight="1">
      <c r="A22" s="85"/>
      <c r="B22" s="160"/>
      <c r="C22" s="158" t="s">
        <v>207</v>
      </c>
      <c r="D22" s="83" t="s">
        <v>208</v>
      </c>
      <c r="E22" s="162">
        <v>48500</v>
      </c>
      <c r="F22" s="162">
        <v>24324.29</v>
      </c>
      <c r="G22" s="182">
        <f t="shared" si="0"/>
        <v>0.5015317525773196</v>
      </c>
    </row>
    <row r="23" spans="1:7" ht="21.75" customHeight="1">
      <c r="A23" s="85"/>
      <c r="B23" s="160"/>
      <c r="C23" s="158" t="s">
        <v>337</v>
      </c>
      <c r="D23" s="83" t="s">
        <v>338</v>
      </c>
      <c r="E23" s="162">
        <v>433000</v>
      </c>
      <c r="F23" s="162">
        <v>433969</v>
      </c>
      <c r="G23" s="182">
        <f t="shared" si="0"/>
        <v>1.0022378752886836</v>
      </c>
    </row>
    <row r="24" spans="1:7" ht="21.75" customHeight="1">
      <c r="A24" s="85"/>
      <c r="B24" s="160"/>
      <c r="C24" s="158" t="s">
        <v>213</v>
      </c>
      <c r="D24" s="83" t="s">
        <v>214</v>
      </c>
      <c r="E24" s="162">
        <v>3128</v>
      </c>
      <c r="F24" s="162">
        <v>1709.87</v>
      </c>
      <c r="G24" s="182">
        <f t="shared" si="0"/>
        <v>0.546633631713555</v>
      </c>
    </row>
    <row r="25" spans="1:7" ht="18" customHeight="1">
      <c r="A25" s="84">
        <v>710</v>
      </c>
      <c r="B25" s="159"/>
      <c r="C25" s="139"/>
      <c r="D25" s="140" t="s">
        <v>151</v>
      </c>
      <c r="E25" s="52">
        <f>SUM(E26)</f>
        <v>82472</v>
      </c>
      <c r="F25" s="52">
        <f>SUM(F26)</f>
        <v>82472</v>
      </c>
      <c r="G25" s="183">
        <f t="shared" si="0"/>
        <v>1</v>
      </c>
    </row>
    <row r="26" spans="1:7" ht="22.5" customHeight="1">
      <c r="A26" s="85"/>
      <c r="B26" s="159">
        <v>71004</v>
      </c>
      <c r="C26" s="139"/>
      <c r="D26" s="140" t="s">
        <v>152</v>
      </c>
      <c r="E26" s="52">
        <f>SUM(E27:E27)</f>
        <v>82472</v>
      </c>
      <c r="F26" s="52">
        <f>SUM(F27:F27)</f>
        <v>82472</v>
      </c>
      <c r="G26" s="183">
        <f t="shared" si="0"/>
        <v>1</v>
      </c>
    </row>
    <row r="27" spans="1:7" ht="25.5" customHeight="1">
      <c r="A27" s="85"/>
      <c r="B27" s="160"/>
      <c r="C27" s="158" t="s">
        <v>270</v>
      </c>
      <c r="D27" s="83" t="s">
        <v>281</v>
      </c>
      <c r="E27" s="162">
        <v>82472</v>
      </c>
      <c r="F27" s="162">
        <v>82472</v>
      </c>
      <c r="G27" s="182">
        <f t="shared" si="0"/>
        <v>1</v>
      </c>
    </row>
    <row r="28" spans="1:7" ht="18.75" customHeight="1">
      <c r="A28" s="84">
        <v>750</v>
      </c>
      <c r="B28" s="159"/>
      <c r="C28" s="139"/>
      <c r="D28" s="140" t="s">
        <v>209</v>
      </c>
      <c r="E28" s="52">
        <f>SUM(E29+E32)</f>
        <v>52988</v>
      </c>
      <c r="F28" s="52">
        <f>SUM(F29+F32)</f>
        <v>30594.620000000003</v>
      </c>
      <c r="G28" s="183">
        <f t="shared" si="0"/>
        <v>0.5773877104250019</v>
      </c>
    </row>
    <row r="29" spans="1:7" ht="19.5" customHeight="1">
      <c r="A29" s="84"/>
      <c r="B29" s="159">
        <v>75011</v>
      </c>
      <c r="C29" s="139"/>
      <c r="D29" s="140" t="s">
        <v>155</v>
      </c>
      <c r="E29" s="52">
        <f>SUM(E30:E31)</f>
        <v>41601</v>
      </c>
      <c r="F29" s="52">
        <f>SUM(F30:F31)</f>
        <v>22344</v>
      </c>
      <c r="G29" s="183">
        <f t="shared" si="0"/>
        <v>0.5371024734982333</v>
      </c>
    </row>
    <row r="30" spans="1:7" ht="26.25" customHeight="1">
      <c r="A30" s="85"/>
      <c r="B30" s="160"/>
      <c r="C30" s="158" t="s">
        <v>210</v>
      </c>
      <c r="D30" s="83" t="s">
        <v>369</v>
      </c>
      <c r="E30" s="162">
        <v>41501</v>
      </c>
      <c r="F30" s="162">
        <v>22344</v>
      </c>
      <c r="G30" s="182">
        <f t="shared" si="0"/>
        <v>0.538396665140599</v>
      </c>
    </row>
    <row r="31" spans="1:7" ht="27" customHeight="1">
      <c r="A31" s="85"/>
      <c r="B31" s="160"/>
      <c r="C31" s="158" t="s">
        <v>211</v>
      </c>
      <c r="D31" s="83" t="s">
        <v>212</v>
      </c>
      <c r="E31" s="162">
        <v>100</v>
      </c>
      <c r="F31" s="162">
        <v>0</v>
      </c>
      <c r="G31" s="182">
        <f t="shared" si="0"/>
        <v>0</v>
      </c>
    </row>
    <row r="32" spans="1:7" ht="19.5" customHeight="1">
      <c r="A32" s="85"/>
      <c r="B32" s="159">
        <v>75023</v>
      </c>
      <c r="C32" s="139"/>
      <c r="D32" s="140" t="s">
        <v>157</v>
      </c>
      <c r="E32" s="52">
        <f>SUM(E33:E33)</f>
        <v>11387</v>
      </c>
      <c r="F32" s="52">
        <f>SUM(F33:F33)</f>
        <v>8250.62</v>
      </c>
      <c r="G32" s="183">
        <f t="shared" si="0"/>
        <v>0.7245648546588216</v>
      </c>
    </row>
    <row r="33" spans="1:7" ht="18.75" customHeight="1">
      <c r="A33" s="85"/>
      <c r="B33" s="160"/>
      <c r="C33" s="158" t="s">
        <v>213</v>
      </c>
      <c r="D33" s="83" t="s">
        <v>214</v>
      </c>
      <c r="E33" s="162">
        <v>11387</v>
      </c>
      <c r="F33" s="162">
        <v>8250.62</v>
      </c>
      <c r="G33" s="182">
        <f t="shared" si="0"/>
        <v>0.7245648546588216</v>
      </c>
    </row>
    <row r="34" spans="1:7" ht="26.25" customHeight="1">
      <c r="A34" s="84">
        <v>751</v>
      </c>
      <c r="B34" s="159"/>
      <c r="C34" s="139"/>
      <c r="D34" s="140" t="s">
        <v>215</v>
      </c>
      <c r="E34" s="52">
        <f>SUM(E35)</f>
        <v>909</v>
      </c>
      <c r="F34" s="52">
        <f>SUM(F35)</f>
        <v>456</v>
      </c>
      <c r="G34" s="183">
        <f t="shared" si="0"/>
        <v>0.5016501650165016</v>
      </c>
    </row>
    <row r="35" spans="1:7" ht="21" customHeight="1">
      <c r="A35" s="84"/>
      <c r="B35" s="140">
        <v>75101</v>
      </c>
      <c r="C35" s="161"/>
      <c r="D35" s="140" t="s">
        <v>216</v>
      </c>
      <c r="E35" s="52">
        <f>SUM(E36)</f>
        <v>909</v>
      </c>
      <c r="F35" s="52">
        <f>SUM(F36)</f>
        <v>456</v>
      </c>
      <c r="G35" s="183">
        <f t="shared" si="0"/>
        <v>0.5016501650165016</v>
      </c>
    </row>
    <row r="36" spans="1:7" ht="25.5" customHeight="1">
      <c r="A36" s="85"/>
      <c r="B36" s="83"/>
      <c r="C36" s="158">
        <v>2010</v>
      </c>
      <c r="D36" s="83" t="s">
        <v>368</v>
      </c>
      <c r="E36" s="162">
        <v>909</v>
      </c>
      <c r="F36" s="162">
        <v>456</v>
      </c>
      <c r="G36" s="182">
        <f t="shared" si="0"/>
        <v>0.5016501650165016</v>
      </c>
    </row>
    <row r="37" spans="1:7" ht="27.75" customHeight="1">
      <c r="A37" s="84">
        <v>756</v>
      </c>
      <c r="B37" s="140"/>
      <c r="C37" s="139"/>
      <c r="D37" s="140" t="s">
        <v>363</v>
      </c>
      <c r="E37" s="52">
        <f>SUM(E38+E40+E48+E58+E66)</f>
        <v>3915085</v>
      </c>
      <c r="F37" s="52">
        <f>SUM(F38+F40+F48+F58+F66)</f>
        <v>1607365.01</v>
      </c>
      <c r="G37" s="183">
        <f t="shared" si="0"/>
        <v>0.41055686147299486</v>
      </c>
    </row>
    <row r="38" spans="1:7" ht="18" customHeight="1">
      <c r="A38" s="85"/>
      <c r="B38" s="140">
        <v>75601</v>
      </c>
      <c r="C38" s="139"/>
      <c r="D38" s="140" t="s">
        <v>217</v>
      </c>
      <c r="E38" s="52">
        <f>SUM(E39)</f>
        <v>1000</v>
      </c>
      <c r="F38" s="52">
        <f>SUM(F39)</f>
        <v>0</v>
      </c>
      <c r="G38" s="183">
        <f t="shared" si="0"/>
        <v>0</v>
      </c>
    </row>
    <row r="39" spans="1:7" ht="18" customHeight="1">
      <c r="A39" s="85"/>
      <c r="B39" s="83"/>
      <c r="C39" s="158" t="s">
        <v>218</v>
      </c>
      <c r="D39" s="83" t="s">
        <v>219</v>
      </c>
      <c r="E39" s="162">
        <v>1000</v>
      </c>
      <c r="F39" s="162">
        <v>0</v>
      </c>
      <c r="G39" s="182">
        <f t="shared" si="0"/>
        <v>0</v>
      </c>
    </row>
    <row r="40" spans="1:7" ht="30.75" customHeight="1">
      <c r="A40" s="85"/>
      <c r="B40" s="140">
        <v>75615</v>
      </c>
      <c r="C40" s="139"/>
      <c r="D40" s="140" t="s">
        <v>220</v>
      </c>
      <c r="E40" s="52">
        <f>SUM(E41:E47)</f>
        <v>959550</v>
      </c>
      <c r="F40" s="52">
        <f>SUM(F41:F47)</f>
        <v>341713.8</v>
      </c>
      <c r="G40" s="183">
        <f t="shared" si="0"/>
        <v>0.35611880569016724</v>
      </c>
    </row>
    <row r="41" spans="1:7" ht="19.5" customHeight="1">
      <c r="A41" s="85"/>
      <c r="B41" s="83"/>
      <c r="C41" s="158" t="s">
        <v>221</v>
      </c>
      <c r="D41" s="83" t="s">
        <v>222</v>
      </c>
      <c r="E41" s="162">
        <v>890000</v>
      </c>
      <c r="F41" s="162">
        <v>299008</v>
      </c>
      <c r="G41" s="182">
        <f t="shared" si="0"/>
        <v>0.3359640449438202</v>
      </c>
    </row>
    <row r="42" spans="1:7" ht="15.75" customHeight="1">
      <c r="A42" s="85"/>
      <c r="B42" s="83"/>
      <c r="C42" s="158" t="s">
        <v>223</v>
      </c>
      <c r="D42" s="83" t="s">
        <v>224</v>
      </c>
      <c r="E42" s="162">
        <v>900</v>
      </c>
      <c r="F42" s="162">
        <v>648</v>
      </c>
      <c r="G42" s="182">
        <f t="shared" si="0"/>
        <v>0.72</v>
      </c>
    </row>
    <row r="43" spans="1:7" ht="15.75" customHeight="1">
      <c r="A43" s="85"/>
      <c r="B43" s="83"/>
      <c r="C43" s="158" t="s">
        <v>225</v>
      </c>
      <c r="D43" s="83" t="s">
        <v>226</v>
      </c>
      <c r="E43" s="162">
        <v>53000</v>
      </c>
      <c r="F43" s="162">
        <v>32416</v>
      </c>
      <c r="G43" s="182">
        <f t="shared" si="0"/>
        <v>0.611622641509434</v>
      </c>
    </row>
    <row r="44" spans="1:7" ht="16.5" customHeight="1">
      <c r="A44" s="85"/>
      <c r="B44" s="83"/>
      <c r="C44" s="158" t="s">
        <v>227</v>
      </c>
      <c r="D44" s="83" t="s">
        <v>364</v>
      </c>
      <c r="E44" s="162">
        <v>3600</v>
      </c>
      <c r="F44" s="162">
        <v>3300</v>
      </c>
      <c r="G44" s="182">
        <f t="shared" si="0"/>
        <v>0.9166666666666666</v>
      </c>
    </row>
    <row r="45" spans="1:7" ht="16.5" customHeight="1">
      <c r="A45" s="85"/>
      <c r="B45" s="83"/>
      <c r="C45" s="158" t="s">
        <v>235</v>
      </c>
      <c r="D45" s="83" t="s">
        <v>236</v>
      </c>
      <c r="E45" s="162">
        <v>8000</v>
      </c>
      <c r="F45" s="162">
        <v>6307</v>
      </c>
      <c r="G45" s="182">
        <f t="shared" si="0"/>
        <v>0.788375</v>
      </c>
    </row>
    <row r="46" spans="1:7" ht="16.5" customHeight="1">
      <c r="A46" s="85"/>
      <c r="B46" s="83"/>
      <c r="C46" s="158" t="s">
        <v>202</v>
      </c>
      <c r="D46" s="83" t="s">
        <v>203</v>
      </c>
      <c r="E46" s="162">
        <v>50</v>
      </c>
      <c r="F46" s="162">
        <v>8.8</v>
      </c>
      <c r="G46" s="182">
        <f t="shared" si="0"/>
        <v>0.17600000000000002</v>
      </c>
    </row>
    <row r="47" spans="1:7" ht="16.5" customHeight="1">
      <c r="A47" s="85"/>
      <c r="B47" s="83"/>
      <c r="C47" s="158" t="s">
        <v>228</v>
      </c>
      <c r="D47" s="83" t="s">
        <v>229</v>
      </c>
      <c r="E47" s="162">
        <v>4000</v>
      </c>
      <c r="F47" s="162">
        <v>26</v>
      </c>
      <c r="G47" s="182">
        <f t="shared" si="0"/>
        <v>0.0065</v>
      </c>
    </row>
    <row r="48" spans="1:7" ht="27" customHeight="1">
      <c r="A48" s="85"/>
      <c r="B48" s="140">
        <v>75616</v>
      </c>
      <c r="C48" s="139"/>
      <c r="D48" s="140" t="s">
        <v>230</v>
      </c>
      <c r="E48" s="52">
        <f>SUM(E49:E57)</f>
        <v>463883</v>
      </c>
      <c r="F48" s="52">
        <f>SUM(F49:F57)</f>
        <v>267840.46</v>
      </c>
      <c r="G48" s="183">
        <f t="shared" si="0"/>
        <v>0.5773879620507758</v>
      </c>
    </row>
    <row r="49" spans="1:7" ht="17.25" customHeight="1">
      <c r="A49" s="85"/>
      <c r="B49" s="83"/>
      <c r="C49" s="158" t="s">
        <v>221</v>
      </c>
      <c r="D49" s="83" t="s">
        <v>222</v>
      </c>
      <c r="E49" s="162">
        <v>170000</v>
      </c>
      <c r="F49" s="162">
        <v>83406.77</v>
      </c>
      <c r="G49" s="182">
        <f t="shared" si="0"/>
        <v>0.49062805882352944</v>
      </c>
    </row>
    <row r="50" spans="1:7" ht="17.25" customHeight="1">
      <c r="A50" s="85"/>
      <c r="B50" s="83"/>
      <c r="C50" s="158" t="s">
        <v>223</v>
      </c>
      <c r="D50" s="83" t="s">
        <v>224</v>
      </c>
      <c r="E50" s="162">
        <v>152183</v>
      </c>
      <c r="F50" s="162">
        <v>114823.69</v>
      </c>
      <c r="G50" s="182">
        <f t="shared" si="0"/>
        <v>0.7545106220799959</v>
      </c>
    </row>
    <row r="51" spans="1:7" ht="16.5" customHeight="1">
      <c r="A51" s="85"/>
      <c r="B51" s="83"/>
      <c r="C51" s="158" t="s">
        <v>225</v>
      </c>
      <c r="D51" s="83" t="s">
        <v>226</v>
      </c>
      <c r="E51" s="162">
        <v>13000</v>
      </c>
      <c r="F51" s="162">
        <v>9249.6</v>
      </c>
      <c r="G51" s="182">
        <f t="shared" si="0"/>
        <v>0.7115076923076923</v>
      </c>
    </row>
    <row r="52" spans="1:7" ht="15.75" customHeight="1">
      <c r="A52" s="85"/>
      <c r="B52" s="83"/>
      <c r="C52" s="158" t="s">
        <v>227</v>
      </c>
      <c r="D52" s="83" t="s">
        <v>364</v>
      </c>
      <c r="E52" s="162">
        <v>60000</v>
      </c>
      <c r="F52" s="162">
        <v>34439.2</v>
      </c>
      <c r="G52" s="182">
        <f t="shared" si="0"/>
        <v>0.5739866666666666</v>
      </c>
    </row>
    <row r="53" spans="1:7" ht="16.5" customHeight="1">
      <c r="A53" s="85"/>
      <c r="B53" s="83"/>
      <c r="C53" s="158" t="s">
        <v>231</v>
      </c>
      <c r="D53" s="83" t="s">
        <v>232</v>
      </c>
      <c r="E53" s="162">
        <v>15000</v>
      </c>
      <c r="F53" s="162">
        <v>3909</v>
      </c>
      <c r="G53" s="182">
        <f t="shared" si="0"/>
        <v>0.2606</v>
      </c>
    </row>
    <row r="54" spans="1:7" ht="17.25" customHeight="1">
      <c r="A54" s="85"/>
      <c r="B54" s="83"/>
      <c r="C54" s="158" t="s">
        <v>233</v>
      </c>
      <c r="D54" s="83" t="s">
        <v>234</v>
      </c>
      <c r="E54" s="162">
        <v>100</v>
      </c>
      <c r="F54" s="162">
        <v>16</v>
      </c>
      <c r="G54" s="182">
        <f t="shared" si="0"/>
        <v>0.16</v>
      </c>
    </row>
    <row r="55" spans="1:7" ht="18" customHeight="1">
      <c r="A55" s="85"/>
      <c r="B55" s="83"/>
      <c r="C55" s="158" t="s">
        <v>235</v>
      </c>
      <c r="D55" s="83" t="s">
        <v>236</v>
      </c>
      <c r="E55" s="162">
        <v>50000</v>
      </c>
      <c r="F55" s="162">
        <v>19277</v>
      </c>
      <c r="G55" s="182">
        <f t="shared" si="0"/>
        <v>0.38554</v>
      </c>
    </row>
    <row r="56" spans="1:7" ht="16.5" customHeight="1">
      <c r="A56" s="85"/>
      <c r="B56" s="83"/>
      <c r="C56" s="158" t="s">
        <v>202</v>
      </c>
      <c r="D56" s="83" t="s">
        <v>203</v>
      </c>
      <c r="E56" s="162">
        <v>600</v>
      </c>
      <c r="F56" s="162">
        <v>721.3</v>
      </c>
      <c r="G56" s="182">
        <f t="shared" si="0"/>
        <v>1.2021666666666666</v>
      </c>
    </row>
    <row r="57" spans="1:7" ht="15.75" customHeight="1">
      <c r="A57" s="85"/>
      <c r="B57" s="83"/>
      <c r="C57" s="158" t="s">
        <v>228</v>
      </c>
      <c r="D57" s="83" t="s">
        <v>229</v>
      </c>
      <c r="E57" s="162">
        <v>3000</v>
      </c>
      <c r="F57" s="162">
        <v>1997.9</v>
      </c>
      <c r="G57" s="182">
        <f t="shared" si="0"/>
        <v>0.6659666666666667</v>
      </c>
    </row>
    <row r="58" spans="1:7" ht="26.25" customHeight="1">
      <c r="A58" s="85"/>
      <c r="B58" s="140">
        <v>75618</v>
      </c>
      <c r="C58" s="139"/>
      <c r="D58" s="140" t="s">
        <v>237</v>
      </c>
      <c r="E58" s="52">
        <f>SUM(E59:E65)</f>
        <v>699913</v>
      </c>
      <c r="F58" s="52">
        <f>SUM(F59:F65)</f>
        <v>273832</v>
      </c>
      <c r="G58" s="183">
        <f t="shared" si="0"/>
        <v>0.3912371966230089</v>
      </c>
    </row>
    <row r="59" spans="1:7" ht="19.5" customHeight="1">
      <c r="A59" s="85"/>
      <c r="B59" s="83"/>
      <c r="C59" s="158" t="s">
        <v>238</v>
      </c>
      <c r="D59" s="83" t="s">
        <v>239</v>
      </c>
      <c r="E59" s="162">
        <v>500</v>
      </c>
      <c r="F59" s="162">
        <v>704.96</v>
      </c>
      <c r="G59" s="182">
        <f t="shared" si="0"/>
        <v>1.40992</v>
      </c>
    </row>
    <row r="60" spans="1:7" ht="17.25" customHeight="1">
      <c r="A60" s="85"/>
      <c r="B60" s="83"/>
      <c r="C60" s="158" t="s">
        <v>240</v>
      </c>
      <c r="D60" s="83" t="s">
        <v>241</v>
      </c>
      <c r="E60" s="162">
        <v>15000</v>
      </c>
      <c r="F60" s="162">
        <v>5170</v>
      </c>
      <c r="G60" s="182">
        <f t="shared" si="0"/>
        <v>0.3446666666666667</v>
      </c>
    </row>
    <row r="61" spans="1:7" ht="19.5" customHeight="1">
      <c r="A61" s="85"/>
      <c r="B61" s="83"/>
      <c r="C61" s="158" t="s">
        <v>242</v>
      </c>
      <c r="D61" s="83" t="s">
        <v>243</v>
      </c>
      <c r="E61" s="162">
        <v>610000</v>
      </c>
      <c r="F61" s="162">
        <v>225285.6</v>
      </c>
      <c r="G61" s="182">
        <f t="shared" si="0"/>
        <v>0.36932065573770495</v>
      </c>
    </row>
    <row r="62" spans="1:7" ht="21" customHeight="1">
      <c r="A62" s="85"/>
      <c r="B62" s="83"/>
      <c r="C62" s="158" t="s">
        <v>244</v>
      </c>
      <c r="D62" s="83" t="s">
        <v>365</v>
      </c>
      <c r="E62" s="162">
        <v>65000</v>
      </c>
      <c r="F62" s="162">
        <v>34559.56</v>
      </c>
      <c r="G62" s="182">
        <f t="shared" si="0"/>
        <v>0.5316855384615384</v>
      </c>
    </row>
    <row r="63" spans="1:7" ht="21.75" customHeight="1">
      <c r="A63" s="85"/>
      <c r="B63" s="83"/>
      <c r="C63" s="158" t="s">
        <v>201</v>
      </c>
      <c r="D63" s="83" t="s">
        <v>282</v>
      </c>
      <c r="E63" s="162">
        <v>7000</v>
      </c>
      <c r="F63" s="162">
        <v>6911.46</v>
      </c>
      <c r="G63" s="182">
        <f t="shared" si="0"/>
        <v>0.9873514285714285</v>
      </c>
    </row>
    <row r="64" spans="1:7" ht="21.75" customHeight="1">
      <c r="A64" s="85"/>
      <c r="B64" s="83"/>
      <c r="C64" s="158" t="s">
        <v>202</v>
      </c>
      <c r="D64" s="83" t="s">
        <v>203</v>
      </c>
      <c r="E64" s="162">
        <v>913</v>
      </c>
      <c r="F64" s="162">
        <v>494.5</v>
      </c>
      <c r="G64" s="182">
        <f t="shared" si="0"/>
        <v>0.5416210295728368</v>
      </c>
    </row>
    <row r="65" spans="1:7" ht="18" customHeight="1">
      <c r="A65" s="85"/>
      <c r="B65" s="83"/>
      <c r="C65" s="158" t="s">
        <v>228</v>
      </c>
      <c r="D65" s="83" t="s">
        <v>229</v>
      </c>
      <c r="E65" s="162">
        <v>1500</v>
      </c>
      <c r="F65" s="162">
        <v>705.92</v>
      </c>
      <c r="G65" s="182">
        <f t="shared" si="0"/>
        <v>0.47061333333333333</v>
      </c>
    </row>
    <row r="66" spans="1:7" ht="19.5" customHeight="1">
      <c r="A66" s="85"/>
      <c r="B66" s="140">
        <v>75621</v>
      </c>
      <c r="C66" s="139"/>
      <c r="D66" s="140" t="s">
        <v>367</v>
      </c>
      <c r="E66" s="52">
        <f>SUM(E67:E68)</f>
        <v>1790739</v>
      </c>
      <c r="F66" s="52">
        <f>SUM(F67:F68)</f>
        <v>723978.75</v>
      </c>
      <c r="G66" s="183">
        <f t="shared" si="0"/>
        <v>0.40429049124411764</v>
      </c>
    </row>
    <row r="67" spans="1:7" ht="19.5" customHeight="1">
      <c r="A67" s="85"/>
      <c r="B67" s="83"/>
      <c r="C67" s="158" t="s">
        <v>245</v>
      </c>
      <c r="D67" s="83" t="s">
        <v>246</v>
      </c>
      <c r="E67" s="162">
        <v>1759303</v>
      </c>
      <c r="F67" s="162">
        <v>723997</v>
      </c>
      <c r="G67" s="182">
        <f t="shared" si="0"/>
        <v>0.4115249050334138</v>
      </c>
    </row>
    <row r="68" spans="1:7" ht="18" customHeight="1">
      <c r="A68" s="85"/>
      <c r="B68" s="83"/>
      <c r="C68" s="158" t="s">
        <v>247</v>
      </c>
      <c r="D68" s="83" t="s">
        <v>248</v>
      </c>
      <c r="E68" s="162">
        <v>31436</v>
      </c>
      <c r="F68" s="162">
        <v>-18.25</v>
      </c>
      <c r="G68" s="182">
        <v>0</v>
      </c>
    </row>
    <row r="69" spans="1:7" ht="19.5" customHeight="1">
      <c r="A69" s="84">
        <v>758</v>
      </c>
      <c r="B69" s="140"/>
      <c r="C69" s="139"/>
      <c r="D69" s="140" t="s">
        <v>169</v>
      </c>
      <c r="E69" s="52">
        <f>SUM(E70+E72+E74)</f>
        <v>6091304</v>
      </c>
      <c r="F69" s="52">
        <f>SUM(F70+F72+F74)</f>
        <v>3514578</v>
      </c>
      <c r="G69" s="183">
        <f t="shared" si="0"/>
        <v>0.5769828594993781</v>
      </c>
    </row>
    <row r="70" spans="1:7" ht="17.25" customHeight="1">
      <c r="A70" s="84"/>
      <c r="B70" s="140">
        <v>75801</v>
      </c>
      <c r="C70" s="139"/>
      <c r="D70" s="140" t="s">
        <v>366</v>
      </c>
      <c r="E70" s="52">
        <f>SUM(E71)</f>
        <v>4063995</v>
      </c>
      <c r="F70" s="52">
        <f>SUM(F71)</f>
        <v>2500920</v>
      </c>
      <c r="G70" s="183">
        <f t="shared" si="0"/>
        <v>0.6153846153846154</v>
      </c>
    </row>
    <row r="71" spans="1:7" ht="23.25" customHeight="1">
      <c r="A71" s="85"/>
      <c r="B71" s="83"/>
      <c r="C71" s="158" t="s">
        <v>249</v>
      </c>
      <c r="D71" s="83" t="s">
        <v>250</v>
      </c>
      <c r="E71" s="162">
        <v>4063995</v>
      </c>
      <c r="F71" s="162">
        <v>2500920</v>
      </c>
      <c r="G71" s="182">
        <f t="shared" si="0"/>
        <v>0.6153846153846154</v>
      </c>
    </row>
    <row r="72" spans="1:7" ht="16.5" customHeight="1">
      <c r="A72" s="85"/>
      <c r="B72" s="140">
        <v>75807</v>
      </c>
      <c r="C72" s="139"/>
      <c r="D72" s="140" t="s">
        <v>251</v>
      </c>
      <c r="E72" s="52">
        <f>SUM(E73)</f>
        <v>1930679</v>
      </c>
      <c r="F72" s="52">
        <f>SUM(F73)</f>
        <v>965340</v>
      </c>
      <c r="G72" s="183">
        <f t="shared" si="0"/>
        <v>0.5000002589762462</v>
      </c>
    </row>
    <row r="73" spans="1:7" ht="18" customHeight="1">
      <c r="A73" s="85"/>
      <c r="B73" s="83"/>
      <c r="C73" s="158" t="s">
        <v>249</v>
      </c>
      <c r="D73" s="83" t="s">
        <v>250</v>
      </c>
      <c r="E73" s="162">
        <v>1930679</v>
      </c>
      <c r="F73" s="162">
        <v>965340</v>
      </c>
      <c r="G73" s="182">
        <f t="shared" si="0"/>
        <v>0.5000002589762462</v>
      </c>
    </row>
    <row r="74" spans="1:7" ht="18.75" customHeight="1">
      <c r="A74" s="85"/>
      <c r="B74" s="140">
        <v>75831</v>
      </c>
      <c r="C74" s="139"/>
      <c r="D74" s="140" t="s">
        <v>252</v>
      </c>
      <c r="E74" s="52">
        <f>SUM(E75)</f>
        <v>96630</v>
      </c>
      <c r="F74" s="52">
        <f>SUM(F75)</f>
        <v>48318</v>
      </c>
      <c r="G74" s="183">
        <f t="shared" si="0"/>
        <v>0.5000310462589258</v>
      </c>
    </row>
    <row r="75" spans="1:7" ht="18" customHeight="1">
      <c r="A75" s="85"/>
      <c r="B75" s="83"/>
      <c r="C75" s="158" t="s">
        <v>249</v>
      </c>
      <c r="D75" s="83" t="s">
        <v>250</v>
      </c>
      <c r="E75" s="162">
        <v>96630</v>
      </c>
      <c r="F75" s="162">
        <v>48318</v>
      </c>
      <c r="G75" s="182">
        <f t="shared" si="0"/>
        <v>0.5000310462589258</v>
      </c>
    </row>
    <row r="76" spans="1:7" ht="17.25" customHeight="1">
      <c r="A76" s="84">
        <v>801</v>
      </c>
      <c r="B76" s="140"/>
      <c r="C76" s="139"/>
      <c r="D76" s="140" t="s">
        <v>171</v>
      </c>
      <c r="E76" s="52">
        <f>SUM(E77+E81+E83)</f>
        <v>61520</v>
      </c>
      <c r="F76" s="52">
        <f>SUM(F77+F81+F83)</f>
        <v>24671.679999999997</v>
      </c>
      <c r="G76" s="183">
        <f aca="true" t="shared" si="1" ref="G76:G122">SUM(F76/E76*100%)</f>
        <v>0.4010351105331599</v>
      </c>
    </row>
    <row r="77" spans="1:7" ht="16.5" customHeight="1">
      <c r="A77" s="84"/>
      <c r="B77" s="140">
        <v>80101</v>
      </c>
      <c r="C77" s="139"/>
      <c r="D77" s="140" t="s">
        <v>172</v>
      </c>
      <c r="E77" s="52">
        <f>SUM(E78:E80)</f>
        <v>17900</v>
      </c>
      <c r="F77" s="52">
        <f>SUM(F78:F80)</f>
        <v>17009.719999999998</v>
      </c>
      <c r="G77" s="183">
        <f t="shared" si="1"/>
        <v>0.9502636871508379</v>
      </c>
    </row>
    <row r="78" spans="1:7" ht="20.25" customHeight="1">
      <c r="A78" s="84"/>
      <c r="B78" s="140"/>
      <c r="C78" s="163" t="s">
        <v>202</v>
      </c>
      <c r="D78" s="83" t="s">
        <v>203</v>
      </c>
      <c r="E78" s="185">
        <v>100</v>
      </c>
      <c r="F78" s="185">
        <v>87</v>
      </c>
      <c r="G78" s="184">
        <f t="shared" si="1"/>
        <v>0.87</v>
      </c>
    </row>
    <row r="79" spans="1:7" ht="27" customHeight="1">
      <c r="A79" s="85"/>
      <c r="B79" s="83"/>
      <c r="C79" s="158" t="s">
        <v>207</v>
      </c>
      <c r="D79" s="83" t="s">
        <v>208</v>
      </c>
      <c r="E79" s="162">
        <v>17000</v>
      </c>
      <c r="F79" s="162">
        <v>16687.69</v>
      </c>
      <c r="G79" s="182">
        <f t="shared" si="1"/>
        <v>0.9816288235294117</v>
      </c>
    </row>
    <row r="80" spans="1:7" ht="18.75" customHeight="1">
      <c r="A80" s="85"/>
      <c r="B80" s="83"/>
      <c r="C80" s="158" t="s">
        <v>213</v>
      </c>
      <c r="D80" s="83" t="s">
        <v>214</v>
      </c>
      <c r="E80" s="162">
        <v>800</v>
      </c>
      <c r="F80" s="162">
        <v>235.03</v>
      </c>
      <c r="G80" s="182">
        <f t="shared" si="1"/>
        <v>0.2937875</v>
      </c>
    </row>
    <row r="81" spans="1:7" ht="19.5" customHeight="1">
      <c r="A81" s="85"/>
      <c r="B81" s="140">
        <v>80104</v>
      </c>
      <c r="C81" s="139"/>
      <c r="D81" s="140" t="s">
        <v>174</v>
      </c>
      <c r="E81" s="52">
        <f>SUM(E82)</f>
        <v>43320</v>
      </c>
      <c r="F81" s="52">
        <f>SUM(F82)</f>
        <v>7362</v>
      </c>
      <c r="G81" s="183">
        <f t="shared" si="1"/>
        <v>0.16994459833795014</v>
      </c>
    </row>
    <row r="82" spans="1:7" ht="21" customHeight="1">
      <c r="A82" s="85"/>
      <c r="B82" s="83"/>
      <c r="C82" s="158" t="s">
        <v>253</v>
      </c>
      <c r="D82" s="83" t="s">
        <v>254</v>
      </c>
      <c r="E82" s="162">
        <v>43320</v>
      </c>
      <c r="F82" s="162">
        <v>7362</v>
      </c>
      <c r="G82" s="182">
        <f t="shared" si="1"/>
        <v>0.16994459833795014</v>
      </c>
    </row>
    <row r="83" spans="1:7" ht="18" customHeight="1">
      <c r="A83" s="85"/>
      <c r="B83" s="140">
        <v>80110</v>
      </c>
      <c r="C83" s="139"/>
      <c r="D83" s="140" t="s">
        <v>175</v>
      </c>
      <c r="E83" s="52">
        <f>SUM(E84:E84)</f>
        <v>300</v>
      </c>
      <c r="F83" s="52">
        <f>SUM(F84:F84)</f>
        <v>299.96</v>
      </c>
      <c r="G83" s="183">
        <f t="shared" si="1"/>
        <v>0.9998666666666666</v>
      </c>
    </row>
    <row r="84" spans="1:7" ht="20.25" customHeight="1">
      <c r="A84" s="85"/>
      <c r="B84" s="83"/>
      <c r="C84" s="158" t="s">
        <v>213</v>
      </c>
      <c r="D84" s="83" t="s">
        <v>214</v>
      </c>
      <c r="E84" s="162">
        <v>300</v>
      </c>
      <c r="F84" s="162">
        <v>299.96</v>
      </c>
      <c r="G84" s="182">
        <f t="shared" si="1"/>
        <v>0.9998666666666666</v>
      </c>
    </row>
    <row r="85" spans="1:7" ht="18.75" customHeight="1">
      <c r="A85" s="84">
        <v>852</v>
      </c>
      <c r="B85" s="140"/>
      <c r="C85" s="139"/>
      <c r="D85" s="140" t="s">
        <v>255</v>
      </c>
      <c r="E85" s="52">
        <f>SUM(E88+E93+E96+E103+E106+E108+E99+E86)</f>
        <v>2182336</v>
      </c>
      <c r="F85" s="52">
        <f>SUM(F88+F93+F96+F103+F106+F108+F99+F86)</f>
        <v>1126789.08</v>
      </c>
      <c r="G85" s="183">
        <f t="shared" si="1"/>
        <v>0.5163224544708056</v>
      </c>
    </row>
    <row r="86" spans="1:7" ht="18.75" customHeight="1">
      <c r="A86" s="84"/>
      <c r="B86" s="140">
        <v>85202</v>
      </c>
      <c r="C86" s="139"/>
      <c r="D86" s="140" t="s">
        <v>300</v>
      </c>
      <c r="E86" s="52">
        <f>SUM(E87)</f>
        <v>6000</v>
      </c>
      <c r="F86" s="52">
        <f>SUM(F87)</f>
        <v>3048.36</v>
      </c>
      <c r="G86" s="183">
        <f t="shared" si="1"/>
        <v>0.5080600000000001</v>
      </c>
    </row>
    <row r="87" spans="1:7" ht="18.75" customHeight="1">
      <c r="A87" s="84"/>
      <c r="B87" s="140"/>
      <c r="C87" s="163" t="s">
        <v>202</v>
      </c>
      <c r="D87" s="83" t="s">
        <v>203</v>
      </c>
      <c r="E87" s="185">
        <v>6000</v>
      </c>
      <c r="F87" s="185">
        <v>3048.36</v>
      </c>
      <c r="G87" s="183">
        <f t="shared" si="1"/>
        <v>0.5080600000000001</v>
      </c>
    </row>
    <row r="88" spans="1:7" ht="30" customHeight="1">
      <c r="A88" s="84"/>
      <c r="B88" s="140">
        <v>85212</v>
      </c>
      <c r="C88" s="139"/>
      <c r="D88" s="140" t="s">
        <v>256</v>
      </c>
      <c r="E88" s="52">
        <f>SUM(E89:E92)</f>
        <v>1932429</v>
      </c>
      <c r="F88" s="52">
        <f>SUM(F89:F92)</f>
        <v>971062.6</v>
      </c>
      <c r="G88" s="183">
        <f t="shared" si="1"/>
        <v>0.5025088114492176</v>
      </c>
    </row>
    <row r="89" spans="1:7" ht="17.25" customHeight="1">
      <c r="A89" s="84"/>
      <c r="B89" s="140"/>
      <c r="C89" s="163" t="s">
        <v>213</v>
      </c>
      <c r="D89" s="83" t="s">
        <v>214</v>
      </c>
      <c r="E89" s="185">
        <v>3000</v>
      </c>
      <c r="F89" s="185">
        <v>0.78</v>
      </c>
      <c r="G89" s="182">
        <f t="shared" si="1"/>
        <v>0.00026000000000000003</v>
      </c>
    </row>
    <row r="90" spans="1:7" ht="25.5" customHeight="1">
      <c r="A90" s="85"/>
      <c r="B90" s="83"/>
      <c r="C90" s="158" t="s">
        <v>210</v>
      </c>
      <c r="D90" s="83" t="s">
        <v>368</v>
      </c>
      <c r="E90" s="162">
        <v>1908429</v>
      </c>
      <c r="F90" s="162">
        <v>966065</v>
      </c>
      <c r="G90" s="182">
        <f t="shared" si="1"/>
        <v>0.5062095577042688</v>
      </c>
    </row>
    <row r="91" spans="1:7" ht="25.5" customHeight="1">
      <c r="A91" s="85"/>
      <c r="B91" s="83"/>
      <c r="C91" s="158" t="s">
        <v>211</v>
      </c>
      <c r="D91" s="83" t="s">
        <v>212</v>
      </c>
      <c r="E91" s="162">
        <v>10000</v>
      </c>
      <c r="F91" s="162">
        <v>4996.82</v>
      </c>
      <c r="G91" s="182">
        <f t="shared" si="1"/>
        <v>0.49968199999999996</v>
      </c>
    </row>
    <row r="92" spans="1:7" ht="39" customHeight="1">
      <c r="A92" s="85"/>
      <c r="B92" s="83"/>
      <c r="C92" s="158" t="s">
        <v>272</v>
      </c>
      <c r="D92" s="83" t="s">
        <v>370</v>
      </c>
      <c r="E92" s="162">
        <v>11000</v>
      </c>
      <c r="F92" s="162">
        <v>0</v>
      </c>
      <c r="G92" s="182">
        <f t="shared" si="1"/>
        <v>0</v>
      </c>
    </row>
    <row r="93" spans="1:7" ht="39.75" customHeight="1">
      <c r="A93" s="85"/>
      <c r="B93" s="140">
        <v>85213</v>
      </c>
      <c r="C93" s="139"/>
      <c r="D93" s="140" t="s">
        <v>257</v>
      </c>
      <c r="E93" s="52">
        <f>SUM(E94:E95)</f>
        <v>12005</v>
      </c>
      <c r="F93" s="52">
        <f>SUM(F94:F95)</f>
        <v>10224</v>
      </c>
      <c r="G93" s="183">
        <f t="shared" si="1"/>
        <v>0.8516451478550604</v>
      </c>
    </row>
    <row r="94" spans="1:7" ht="28.5" customHeight="1">
      <c r="A94" s="85"/>
      <c r="B94" s="140"/>
      <c r="C94" s="163" t="s">
        <v>210</v>
      </c>
      <c r="D94" s="83" t="s">
        <v>368</v>
      </c>
      <c r="E94" s="185">
        <v>5215</v>
      </c>
      <c r="F94" s="185">
        <v>4725</v>
      </c>
      <c r="G94" s="182">
        <f t="shared" si="1"/>
        <v>0.9060402684563759</v>
      </c>
    </row>
    <row r="95" spans="1:7" ht="18" customHeight="1">
      <c r="A95" s="85"/>
      <c r="B95" s="83"/>
      <c r="C95" s="158" t="s">
        <v>258</v>
      </c>
      <c r="D95" s="83" t="s">
        <v>371</v>
      </c>
      <c r="E95" s="162">
        <v>6790</v>
      </c>
      <c r="F95" s="162">
        <v>5499</v>
      </c>
      <c r="G95" s="182">
        <f t="shared" si="1"/>
        <v>0.8098674521354934</v>
      </c>
    </row>
    <row r="96" spans="1:7" ht="21" customHeight="1">
      <c r="A96" s="84"/>
      <c r="B96" s="140">
        <v>85214</v>
      </c>
      <c r="C96" s="139"/>
      <c r="D96" s="140" t="s">
        <v>260</v>
      </c>
      <c r="E96" s="52">
        <f>SUM(E97:E98)</f>
        <v>35234</v>
      </c>
      <c r="F96" s="52">
        <f>SUM(F97:F98)</f>
        <v>22544</v>
      </c>
      <c r="G96" s="183">
        <f t="shared" si="1"/>
        <v>0.6398365215416927</v>
      </c>
    </row>
    <row r="97" spans="1:7" ht="20.25" customHeight="1">
      <c r="A97" s="85"/>
      <c r="B97" s="83"/>
      <c r="C97" s="158" t="s">
        <v>258</v>
      </c>
      <c r="D97" s="83" t="s">
        <v>371</v>
      </c>
      <c r="E97" s="162">
        <v>17444</v>
      </c>
      <c r="F97" s="162">
        <v>14444</v>
      </c>
      <c r="G97" s="182">
        <f t="shared" si="1"/>
        <v>0.828021096078881</v>
      </c>
    </row>
    <row r="98" spans="1:7" ht="20.25" customHeight="1">
      <c r="A98" s="85"/>
      <c r="B98" s="83"/>
      <c r="C98" s="158" t="s">
        <v>273</v>
      </c>
      <c r="D98" s="83" t="s">
        <v>259</v>
      </c>
      <c r="E98" s="162">
        <v>17790</v>
      </c>
      <c r="F98" s="162">
        <v>8100</v>
      </c>
      <c r="G98" s="182">
        <f t="shared" si="1"/>
        <v>0.45531197301854975</v>
      </c>
    </row>
    <row r="99" spans="1:7" ht="18.75" customHeight="1">
      <c r="A99" s="85"/>
      <c r="B99" s="140">
        <v>85216</v>
      </c>
      <c r="C99" s="139"/>
      <c r="D99" s="140" t="s">
        <v>187</v>
      </c>
      <c r="E99" s="52">
        <f>SUM(E100:E102)</f>
        <v>101814</v>
      </c>
      <c r="F99" s="52">
        <f>SUM(F100:F102)</f>
        <v>64584.72</v>
      </c>
      <c r="G99" s="183">
        <f t="shared" si="1"/>
        <v>0.6343402675467028</v>
      </c>
    </row>
    <row r="100" spans="1:7" ht="15.75" customHeight="1">
      <c r="A100" s="85"/>
      <c r="B100" s="140"/>
      <c r="C100" s="163" t="s">
        <v>314</v>
      </c>
      <c r="D100" s="141" t="s">
        <v>317</v>
      </c>
      <c r="E100" s="185">
        <v>200</v>
      </c>
      <c r="F100" s="185">
        <v>172.94</v>
      </c>
      <c r="G100" s="184">
        <f t="shared" si="1"/>
        <v>0.8647</v>
      </c>
    </row>
    <row r="101" spans="1:7" ht="18.75" customHeight="1">
      <c r="A101" s="85"/>
      <c r="B101" s="83"/>
      <c r="C101" s="158" t="s">
        <v>258</v>
      </c>
      <c r="D101" s="83" t="s">
        <v>371</v>
      </c>
      <c r="E101" s="162">
        <v>100114</v>
      </c>
      <c r="F101" s="162">
        <v>63720</v>
      </c>
      <c r="G101" s="182">
        <f t="shared" si="1"/>
        <v>0.6364744191621552</v>
      </c>
    </row>
    <row r="102" spans="1:7" ht="43.5" customHeight="1">
      <c r="A102" s="85"/>
      <c r="B102" s="83"/>
      <c r="C102" s="158" t="s">
        <v>272</v>
      </c>
      <c r="D102" s="83" t="s">
        <v>370</v>
      </c>
      <c r="E102" s="162">
        <v>1500</v>
      </c>
      <c r="F102" s="162">
        <v>691.78</v>
      </c>
      <c r="G102" s="182">
        <f t="shared" si="1"/>
        <v>0.46118666666666663</v>
      </c>
    </row>
    <row r="103" spans="1:7" ht="18" customHeight="1">
      <c r="A103" s="85"/>
      <c r="B103" s="140">
        <v>85219</v>
      </c>
      <c r="C103" s="139"/>
      <c r="D103" s="140" t="s">
        <v>261</v>
      </c>
      <c r="E103" s="52">
        <f>SUM(E104:E105)</f>
        <v>47213</v>
      </c>
      <c r="F103" s="52">
        <f>SUM(F104:F105)</f>
        <v>23355.06</v>
      </c>
      <c r="G103" s="183">
        <f t="shared" si="1"/>
        <v>0.4946743481668185</v>
      </c>
    </row>
    <row r="104" spans="1:7" ht="19.5" customHeight="1">
      <c r="A104" s="85"/>
      <c r="B104" s="83"/>
      <c r="C104" s="158" t="s">
        <v>213</v>
      </c>
      <c r="D104" s="83" t="s">
        <v>214</v>
      </c>
      <c r="E104" s="162">
        <v>850</v>
      </c>
      <c r="F104" s="162">
        <v>381.06</v>
      </c>
      <c r="G104" s="182">
        <f t="shared" si="1"/>
        <v>0.44830588235294117</v>
      </c>
    </row>
    <row r="105" spans="1:7" ht="20.25" customHeight="1">
      <c r="A105" s="85"/>
      <c r="B105" s="83"/>
      <c r="C105" s="158" t="s">
        <v>258</v>
      </c>
      <c r="D105" s="83" t="s">
        <v>371</v>
      </c>
      <c r="E105" s="162">
        <v>46363</v>
      </c>
      <c r="F105" s="162">
        <v>22974</v>
      </c>
      <c r="G105" s="182">
        <f t="shared" si="1"/>
        <v>0.4955244483747816</v>
      </c>
    </row>
    <row r="106" spans="1:7" ht="19.5" customHeight="1">
      <c r="A106" s="84"/>
      <c r="B106" s="140">
        <v>85228</v>
      </c>
      <c r="C106" s="139"/>
      <c r="D106" s="140" t="s">
        <v>189</v>
      </c>
      <c r="E106" s="52">
        <f>SUM(E107)</f>
        <v>4200</v>
      </c>
      <c r="F106" s="52">
        <f>SUM(F107)</f>
        <v>3339.34</v>
      </c>
      <c r="G106" s="183">
        <f t="shared" si="1"/>
        <v>0.7950809523809524</v>
      </c>
    </row>
    <row r="107" spans="1:7" ht="17.25" customHeight="1">
      <c r="A107" s="85"/>
      <c r="B107" s="83"/>
      <c r="C107" s="158" t="s">
        <v>253</v>
      </c>
      <c r="D107" s="83" t="s">
        <v>254</v>
      </c>
      <c r="E107" s="162">
        <v>4200</v>
      </c>
      <c r="F107" s="162">
        <v>3339.34</v>
      </c>
      <c r="G107" s="182">
        <f t="shared" si="1"/>
        <v>0.7950809523809524</v>
      </c>
    </row>
    <row r="108" spans="1:7" ht="16.5" customHeight="1">
      <c r="A108" s="84"/>
      <c r="B108" s="140">
        <v>85295</v>
      </c>
      <c r="C108" s="139"/>
      <c r="D108" s="140" t="s">
        <v>137</v>
      </c>
      <c r="E108" s="52">
        <f>SUM(E109:E110)</f>
        <v>43441</v>
      </c>
      <c r="F108" s="52">
        <f>SUM(F109:F110)</f>
        <v>28631</v>
      </c>
      <c r="G108" s="183">
        <f t="shared" si="1"/>
        <v>0.6590778297000529</v>
      </c>
    </row>
    <row r="109" spans="1:7" ht="31.5" customHeight="1">
      <c r="A109" s="84"/>
      <c r="B109" s="140"/>
      <c r="C109" s="163" t="s">
        <v>210</v>
      </c>
      <c r="D109" s="83" t="s">
        <v>368</v>
      </c>
      <c r="E109" s="185">
        <v>13500</v>
      </c>
      <c r="F109" s="185">
        <v>13500</v>
      </c>
      <c r="G109" s="184">
        <f t="shared" si="1"/>
        <v>1</v>
      </c>
    </row>
    <row r="110" spans="1:7" ht="20.25" customHeight="1">
      <c r="A110" s="84"/>
      <c r="B110" s="140"/>
      <c r="C110" s="163" t="s">
        <v>258</v>
      </c>
      <c r="D110" s="83" t="s">
        <v>371</v>
      </c>
      <c r="E110" s="185">
        <v>29941</v>
      </c>
      <c r="F110" s="185">
        <v>15131</v>
      </c>
      <c r="G110" s="182">
        <f t="shared" si="1"/>
        <v>0.5053605424000535</v>
      </c>
    </row>
    <row r="111" spans="1:7" ht="20.25" customHeight="1">
      <c r="A111" s="84">
        <v>853</v>
      </c>
      <c r="B111" s="140"/>
      <c r="C111" s="163"/>
      <c r="D111" s="140" t="s">
        <v>283</v>
      </c>
      <c r="E111" s="52">
        <f>SUM(E112)</f>
        <v>614923</v>
      </c>
      <c r="F111" s="52">
        <f>SUM(F112)</f>
        <v>141335.62</v>
      </c>
      <c r="G111" s="183">
        <f t="shared" si="1"/>
        <v>0.22984279332534316</v>
      </c>
    </row>
    <row r="112" spans="1:7" ht="18" customHeight="1">
      <c r="A112" s="84"/>
      <c r="B112" s="140">
        <v>85395</v>
      </c>
      <c r="C112" s="163"/>
      <c r="D112" s="140" t="s">
        <v>137</v>
      </c>
      <c r="E112" s="52">
        <f>SUM(E113:E115)</f>
        <v>614923</v>
      </c>
      <c r="F112" s="52">
        <f>SUM(F113:F115)</f>
        <v>141335.62</v>
      </c>
      <c r="G112" s="183">
        <f t="shared" si="1"/>
        <v>0.22984279332534316</v>
      </c>
    </row>
    <row r="113" spans="1:7" ht="23.25" customHeight="1">
      <c r="A113" s="84"/>
      <c r="B113" s="140"/>
      <c r="C113" s="163" t="s">
        <v>213</v>
      </c>
      <c r="D113" s="83" t="s">
        <v>214</v>
      </c>
      <c r="E113" s="185">
        <v>50</v>
      </c>
      <c r="F113" s="185">
        <v>159.7</v>
      </c>
      <c r="G113" s="184">
        <f t="shared" si="1"/>
        <v>3.194</v>
      </c>
    </row>
    <row r="114" spans="1:7" ht="39" customHeight="1">
      <c r="A114" s="84"/>
      <c r="B114" s="140"/>
      <c r="C114" s="163" t="s">
        <v>274</v>
      </c>
      <c r="D114" s="83" t="s">
        <v>284</v>
      </c>
      <c r="E114" s="185">
        <v>537767.96</v>
      </c>
      <c r="F114" s="185">
        <v>128228.44</v>
      </c>
      <c r="G114" s="182">
        <f t="shared" si="1"/>
        <v>0.2384456671609815</v>
      </c>
    </row>
    <row r="115" spans="1:7" ht="41.25" customHeight="1">
      <c r="A115" s="84"/>
      <c r="B115" s="140"/>
      <c r="C115" s="163" t="s">
        <v>275</v>
      </c>
      <c r="D115" s="83" t="s">
        <v>284</v>
      </c>
      <c r="E115" s="185">
        <v>77105.04</v>
      </c>
      <c r="F115" s="185">
        <v>12947.48</v>
      </c>
      <c r="G115" s="182">
        <f t="shared" si="1"/>
        <v>0.1679200218299608</v>
      </c>
    </row>
    <row r="116" spans="1:7" ht="17.25" customHeight="1">
      <c r="A116" s="84">
        <v>854</v>
      </c>
      <c r="B116" s="140"/>
      <c r="C116" s="163"/>
      <c r="D116" s="140" t="s">
        <v>285</v>
      </c>
      <c r="E116" s="52">
        <f>SUM(E117)</f>
        <v>58354</v>
      </c>
      <c r="F116" s="52">
        <f>SUM(F117)</f>
        <v>58354</v>
      </c>
      <c r="G116" s="183">
        <f t="shared" si="1"/>
        <v>1</v>
      </c>
    </row>
    <row r="117" spans="1:7" ht="19.5" customHeight="1">
      <c r="A117" s="84"/>
      <c r="B117" s="140">
        <v>85415</v>
      </c>
      <c r="C117" s="163"/>
      <c r="D117" s="140" t="s">
        <v>266</v>
      </c>
      <c r="E117" s="52">
        <f>SUM(E118)</f>
        <v>58354</v>
      </c>
      <c r="F117" s="52">
        <f>SUM(F118)</f>
        <v>58354</v>
      </c>
      <c r="G117" s="183">
        <f t="shared" si="1"/>
        <v>1</v>
      </c>
    </row>
    <row r="118" spans="1:7" ht="17.25" customHeight="1">
      <c r="A118" s="84"/>
      <c r="B118" s="140"/>
      <c r="C118" s="163" t="s">
        <v>258</v>
      </c>
      <c r="D118" s="83" t="s">
        <v>371</v>
      </c>
      <c r="E118" s="185">
        <v>58354</v>
      </c>
      <c r="F118" s="185">
        <v>58354</v>
      </c>
      <c r="G118" s="182">
        <f t="shared" si="1"/>
        <v>1</v>
      </c>
    </row>
    <row r="119" spans="1:7" ht="15.75" customHeight="1">
      <c r="A119" s="84">
        <v>900</v>
      </c>
      <c r="B119" s="140"/>
      <c r="C119" s="163"/>
      <c r="D119" s="140" t="s">
        <v>190</v>
      </c>
      <c r="E119" s="52">
        <f>SUM(E120)</f>
        <v>10000</v>
      </c>
      <c r="F119" s="52">
        <f>SUM(F120)</f>
        <v>3363.79</v>
      </c>
      <c r="G119" s="183">
        <f t="shared" si="1"/>
        <v>0.336379</v>
      </c>
    </row>
    <row r="120" spans="1:7" ht="24" customHeight="1">
      <c r="A120" s="84"/>
      <c r="B120" s="140">
        <v>90019</v>
      </c>
      <c r="C120" s="163"/>
      <c r="D120" s="140" t="s">
        <v>286</v>
      </c>
      <c r="E120" s="52">
        <f>SUM(E121)</f>
        <v>10000</v>
      </c>
      <c r="F120" s="52">
        <f>SUM(F121)</f>
        <v>3363.79</v>
      </c>
      <c r="G120" s="183">
        <f t="shared" si="1"/>
        <v>0.336379</v>
      </c>
    </row>
    <row r="121" spans="1:7" ht="19.5" customHeight="1">
      <c r="A121" s="84"/>
      <c r="B121" s="140"/>
      <c r="C121" s="163" t="s">
        <v>202</v>
      </c>
      <c r="D121" s="83" t="s">
        <v>203</v>
      </c>
      <c r="E121" s="185">
        <v>10000</v>
      </c>
      <c r="F121" s="185">
        <v>3363.79</v>
      </c>
      <c r="G121" s="182">
        <f t="shared" si="1"/>
        <v>0.336379</v>
      </c>
    </row>
    <row r="122" spans="1:7" ht="19.5" customHeight="1">
      <c r="A122" s="404" t="s">
        <v>277</v>
      </c>
      <c r="B122" s="404"/>
      <c r="C122" s="404"/>
      <c r="D122" s="404"/>
      <c r="E122" s="269">
        <f>SUM(E6+E13+E16+E19+E25+E28+E34+E37+E69+E76+E85+E111+E116+E119)</f>
        <v>13611951</v>
      </c>
      <c r="F122" s="269">
        <f>SUM(F6+F13+F16+F19+F25+F28+F34+F37+F69+F76+F85+F111+F116+F119)</f>
        <v>7064986.109999999</v>
      </c>
      <c r="G122" s="195">
        <f t="shared" si="1"/>
        <v>0.5190281767837689</v>
      </c>
    </row>
    <row r="123" spans="1:7" ht="12.75">
      <c r="A123" s="29"/>
      <c r="B123" s="29"/>
      <c r="C123" s="29"/>
      <c r="D123" s="29"/>
      <c r="E123" s="1"/>
      <c r="F123" s="1"/>
      <c r="G123" s="1"/>
    </row>
    <row r="124" spans="1:7" ht="12" customHeight="1">
      <c r="A124" s="29"/>
      <c r="B124" s="29"/>
      <c r="C124" s="29"/>
      <c r="D124" s="29"/>
      <c r="E124" s="1"/>
      <c r="F124" s="1"/>
      <c r="G124" s="1"/>
    </row>
    <row r="125" spans="1:9" ht="18" customHeight="1">
      <c r="A125" s="29"/>
      <c r="B125" s="29"/>
      <c r="C125" s="29"/>
      <c r="D125" s="405" t="s">
        <v>341</v>
      </c>
      <c r="E125" s="405"/>
      <c r="F125" s="405"/>
      <c r="G125" s="405"/>
      <c r="H125" s="405"/>
      <c r="I125" s="405"/>
    </row>
    <row r="126" spans="1:7" ht="36" customHeight="1">
      <c r="A126" s="179" t="s">
        <v>1</v>
      </c>
      <c r="B126" s="179" t="s">
        <v>2</v>
      </c>
      <c r="C126" s="179" t="s">
        <v>3</v>
      </c>
      <c r="D126" s="179" t="s">
        <v>4</v>
      </c>
      <c r="E126" s="179" t="s">
        <v>276</v>
      </c>
      <c r="F126" s="179" t="s">
        <v>340</v>
      </c>
      <c r="G126" s="22" t="s">
        <v>271</v>
      </c>
    </row>
    <row r="127" spans="1:7" ht="21" customHeight="1">
      <c r="A127" s="84">
        <v>600</v>
      </c>
      <c r="B127" s="84"/>
      <c r="C127" s="84"/>
      <c r="D127" s="84" t="s">
        <v>372</v>
      </c>
      <c r="E127" s="186">
        <f>SUM(E128)</f>
        <v>1474334</v>
      </c>
      <c r="F127" s="186">
        <f>SUM(F128)</f>
        <v>0</v>
      </c>
      <c r="G127" s="181">
        <f>SUM(F127/E127*100%)</f>
        <v>0</v>
      </c>
    </row>
    <row r="128" spans="1:7" ht="20.25" customHeight="1">
      <c r="A128" s="84"/>
      <c r="B128" s="84">
        <v>60016</v>
      </c>
      <c r="C128" s="84"/>
      <c r="D128" s="84" t="s">
        <v>148</v>
      </c>
      <c r="E128" s="186">
        <f>SUM(E129:E129)</f>
        <v>1474334</v>
      </c>
      <c r="F128" s="186">
        <f>SUM(F129:F129)</f>
        <v>0</v>
      </c>
      <c r="G128" s="181">
        <f aca="true" t="shared" si="2" ref="G128:G135">SUM(F128/E128*100%)</f>
        <v>0</v>
      </c>
    </row>
    <row r="129" spans="1:7" ht="39.75" customHeight="1">
      <c r="A129" s="85"/>
      <c r="B129" s="85"/>
      <c r="C129" s="85">
        <v>6207</v>
      </c>
      <c r="D129" s="85" t="s">
        <v>318</v>
      </c>
      <c r="E129" s="187">
        <v>1474334</v>
      </c>
      <c r="F129" s="187">
        <v>0</v>
      </c>
      <c r="G129" s="181">
        <f t="shared" si="2"/>
        <v>0</v>
      </c>
    </row>
    <row r="130" spans="1:7" ht="21.75" customHeight="1">
      <c r="A130" s="189">
        <v>720</v>
      </c>
      <c r="B130" s="189"/>
      <c r="C130" s="189"/>
      <c r="D130" s="189" t="s">
        <v>319</v>
      </c>
      <c r="E130" s="186">
        <f>SUM(E131)</f>
        <v>304318</v>
      </c>
      <c r="F130" s="186">
        <f>SUM(F131)</f>
        <v>4824.97</v>
      </c>
      <c r="G130" s="181">
        <f t="shared" si="2"/>
        <v>0.015855026649754533</v>
      </c>
    </row>
    <row r="131" spans="1:7" ht="21" customHeight="1">
      <c r="A131" s="189"/>
      <c r="B131" s="189">
        <v>72095</v>
      </c>
      <c r="C131" s="189"/>
      <c r="D131" s="189" t="s">
        <v>137</v>
      </c>
      <c r="E131" s="186">
        <f>SUM(E132)</f>
        <v>304318</v>
      </c>
      <c r="F131" s="186">
        <f>SUM(F132)</f>
        <v>4824.97</v>
      </c>
      <c r="G131" s="181">
        <f t="shared" si="2"/>
        <v>0.015855026649754533</v>
      </c>
    </row>
    <row r="132" spans="1:7" ht="39.75" customHeight="1">
      <c r="A132" s="180"/>
      <c r="B132" s="180"/>
      <c r="C132" s="180">
        <v>6207</v>
      </c>
      <c r="D132" s="85" t="s">
        <v>318</v>
      </c>
      <c r="E132" s="187">
        <v>304318</v>
      </c>
      <c r="F132" s="187">
        <v>4824.97</v>
      </c>
      <c r="G132" s="188">
        <f t="shared" si="2"/>
        <v>0.015855026649754533</v>
      </c>
    </row>
    <row r="133" spans="1:7" ht="22.5" customHeight="1">
      <c r="A133" s="201"/>
      <c r="B133" s="201"/>
      <c r="C133" s="201"/>
      <c r="D133" s="203" t="s">
        <v>278</v>
      </c>
      <c r="E133" s="194">
        <f>SUM(E127+E130)</f>
        <v>1778652</v>
      </c>
      <c r="F133" s="194">
        <f>SUM(F127+F130)</f>
        <v>4824.97</v>
      </c>
      <c r="G133" s="302">
        <f t="shared" si="2"/>
        <v>0.0027127116490465817</v>
      </c>
    </row>
    <row r="134" spans="1:7" ht="12.75">
      <c r="A134" s="190"/>
      <c r="B134" s="190"/>
      <c r="C134" s="190"/>
      <c r="D134" s="190"/>
      <c r="E134" s="191"/>
      <c r="F134" s="191"/>
      <c r="G134" s="196"/>
    </row>
    <row r="135" spans="1:7" ht="31.5" customHeight="1">
      <c r="A135" s="201"/>
      <c r="B135" s="201"/>
      <c r="C135" s="201"/>
      <c r="D135" s="198" t="s">
        <v>279</v>
      </c>
      <c r="E135" s="199">
        <f>SUM(E122+E133)</f>
        <v>15390603</v>
      </c>
      <c r="F135" s="199">
        <f>SUM(F122+F133)</f>
        <v>7069811.079999999</v>
      </c>
      <c r="G135" s="200">
        <f t="shared" si="2"/>
        <v>0.45935893999734767</v>
      </c>
    </row>
    <row r="136" spans="1:7" ht="12.75">
      <c r="A136" s="190"/>
      <c r="B136" s="190"/>
      <c r="C136" s="190"/>
      <c r="D136" s="190"/>
      <c r="E136" s="191"/>
      <c r="F136" s="191"/>
      <c r="G136" s="192"/>
    </row>
    <row r="137" spans="1:7" ht="12.75">
      <c r="A137" s="190"/>
      <c r="B137" s="190"/>
      <c r="C137" s="190"/>
      <c r="D137" s="190"/>
      <c r="E137" s="191"/>
      <c r="F137" s="191"/>
      <c r="G137" s="192"/>
    </row>
    <row r="138" spans="1:7" ht="12.75">
      <c r="A138" s="190"/>
      <c r="B138" s="190"/>
      <c r="C138" s="190"/>
      <c r="D138" s="190"/>
      <c r="E138" s="191"/>
      <c r="F138" s="191"/>
      <c r="G138" s="192"/>
    </row>
    <row r="139" spans="1:7" ht="12.75">
      <c r="A139" s="190"/>
      <c r="B139" s="190"/>
      <c r="C139" s="190"/>
      <c r="D139" s="190"/>
      <c r="E139" s="191"/>
      <c r="F139" s="191"/>
      <c r="G139" s="192"/>
    </row>
    <row r="140" spans="1:7" ht="12.75">
      <c r="A140" s="190"/>
      <c r="B140" s="190"/>
      <c r="C140" s="190"/>
      <c r="D140" s="190"/>
      <c r="E140" s="191"/>
      <c r="F140" s="191"/>
      <c r="G140" s="192"/>
    </row>
    <row r="141" spans="1:7" ht="12.75">
      <c r="A141" s="190"/>
      <c r="B141" s="190"/>
      <c r="C141" s="190"/>
      <c r="D141" s="190"/>
      <c r="E141" s="191"/>
      <c r="F141" s="191"/>
      <c r="G141" s="193"/>
    </row>
    <row r="142" spans="1:7" ht="12.75">
      <c r="A142" s="190"/>
      <c r="B142" s="190"/>
      <c r="C142" s="190"/>
      <c r="D142" s="190"/>
      <c r="E142" s="190"/>
      <c r="F142" s="190"/>
      <c r="G142" s="193"/>
    </row>
    <row r="143" spans="1:7" ht="12.75">
      <c r="A143" s="190"/>
      <c r="B143" s="190"/>
      <c r="C143" s="190"/>
      <c r="D143" s="190"/>
      <c r="E143" s="190"/>
      <c r="F143" s="190"/>
      <c r="G143" s="190"/>
    </row>
    <row r="144" spans="1:7" ht="12.75">
      <c r="A144" s="190"/>
      <c r="B144" s="190"/>
      <c r="C144" s="190"/>
      <c r="D144" s="190"/>
      <c r="E144" s="190"/>
      <c r="F144" s="190"/>
      <c r="G144" s="190"/>
    </row>
  </sheetData>
  <sheetProtection/>
  <mergeCells count="3">
    <mergeCell ref="A1:F1"/>
    <mergeCell ref="A122:D122"/>
    <mergeCell ref="D125:I125"/>
  </mergeCells>
  <printOptions horizontalCentered="1"/>
  <pageMargins left="0.4724409448818898" right="0.35433070866141736" top="1.0236220472440944" bottom="0.7874015748031497" header="0.5118110236220472" footer="0.5118110236220472"/>
  <pageSetup horizontalDpi="600" verticalDpi="600" orientation="landscape" paperSize="9" scale="88" r:id="rId1"/>
  <headerFooter alignWithMargins="0">
    <oddHeader>&amp;R&amp;9Załącznik nr 1do informacji Wójta Gminy Łączna za I półrocze 2012 r.
</oddHeader>
  </headerFooter>
  <rowBreaks count="5" manualBreakCount="5">
    <brk id="27" max="255" man="1"/>
    <brk id="50" max="255" man="1"/>
    <brk id="75" max="255" man="1"/>
    <brk id="98" max="255" man="1"/>
    <brk id="12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I22" sqref="I22:I23"/>
    </sheetView>
  </sheetViews>
  <sheetFormatPr defaultColWidth="9.00390625" defaultRowHeight="12.75"/>
  <cols>
    <col min="1" max="1" width="3.375" style="0" customWidth="1"/>
    <col min="2" max="2" width="26.875" style="0" customWidth="1"/>
    <col min="3" max="3" width="7.25390625" style="0" customWidth="1"/>
    <col min="4" max="4" width="9.375" style="0" customWidth="1"/>
    <col min="5" max="5" width="9.875" style="0" customWidth="1"/>
    <col min="6" max="7" width="11.25390625" style="0" customWidth="1"/>
    <col min="8" max="8" width="10.375" style="0" customWidth="1"/>
    <col min="9" max="9" width="9.625" style="0" customWidth="1"/>
    <col min="10" max="10" width="11.375" style="0" customWidth="1"/>
    <col min="11" max="11" width="10.125" style="0" customWidth="1"/>
    <col min="12" max="12" width="9.875" style="0" customWidth="1"/>
  </cols>
  <sheetData>
    <row r="1" spans="1:12" ht="16.5">
      <c r="A1" s="496" t="s">
        <v>446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</row>
    <row r="2" spans="1:12" ht="16.5">
      <c r="A2" s="496" t="s">
        <v>447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</row>
    <row r="3" spans="1:12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/>
    </row>
    <row r="5" spans="1:12" s="33" customFormat="1" ht="15" customHeight="1">
      <c r="A5" s="497" t="s">
        <v>18</v>
      </c>
      <c r="B5" s="497" t="s">
        <v>40</v>
      </c>
      <c r="C5" s="494" t="s">
        <v>1</v>
      </c>
      <c r="D5" s="495" t="s">
        <v>2</v>
      </c>
      <c r="E5" s="494" t="s">
        <v>41</v>
      </c>
      <c r="F5" s="500" t="s">
        <v>45</v>
      </c>
      <c r="G5" s="501"/>
      <c r="H5" s="501"/>
      <c r="I5" s="501"/>
      <c r="J5" s="500" t="s">
        <v>42</v>
      </c>
      <c r="K5" s="501"/>
      <c r="L5" s="494" t="s">
        <v>43</v>
      </c>
    </row>
    <row r="6" spans="1:12" s="33" customFormat="1" ht="25.5" customHeight="1">
      <c r="A6" s="497"/>
      <c r="B6" s="497"/>
      <c r="C6" s="494"/>
      <c r="D6" s="498"/>
      <c r="E6" s="494"/>
      <c r="F6" s="494" t="s">
        <v>311</v>
      </c>
      <c r="G6" s="495" t="s">
        <v>347</v>
      </c>
      <c r="H6" s="503" t="s">
        <v>44</v>
      </c>
      <c r="I6" s="504"/>
      <c r="J6" s="494" t="s">
        <v>310</v>
      </c>
      <c r="K6" s="495" t="s">
        <v>347</v>
      </c>
      <c r="L6" s="494"/>
    </row>
    <row r="7" spans="1:12" s="33" customFormat="1" ht="23.25" customHeight="1">
      <c r="A7" s="497"/>
      <c r="B7" s="497"/>
      <c r="C7" s="494"/>
      <c r="D7" s="498"/>
      <c r="E7" s="494"/>
      <c r="F7" s="494"/>
      <c r="G7" s="413"/>
      <c r="H7" s="494" t="s">
        <v>47</v>
      </c>
      <c r="I7" s="494"/>
      <c r="J7" s="494"/>
      <c r="K7" s="413"/>
      <c r="L7" s="494"/>
    </row>
    <row r="8" spans="1:12" s="33" customFormat="1" ht="35.25" customHeight="1">
      <c r="A8" s="497"/>
      <c r="B8" s="497"/>
      <c r="C8" s="494"/>
      <c r="D8" s="499"/>
      <c r="E8" s="494"/>
      <c r="F8" s="494"/>
      <c r="G8" s="414"/>
      <c r="H8" s="38" t="s">
        <v>48</v>
      </c>
      <c r="I8" s="38" t="s">
        <v>312</v>
      </c>
      <c r="J8" s="494"/>
      <c r="K8" s="414"/>
      <c r="L8" s="494"/>
    </row>
    <row r="9" spans="1:12" ht="7.5" customHeight="1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/>
      <c r="H9" s="6">
        <v>7</v>
      </c>
      <c r="I9" s="6">
        <v>8</v>
      </c>
      <c r="J9" s="6">
        <v>10</v>
      </c>
      <c r="K9" s="6">
        <v>11</v>
      </c>
      <c r="L9" s="6">
        <v>13</v>
      </c>
    </row>
    <row r="10" spans="1:13" ht="21.75" customHeight="1">
      <c r="A10" s="12" t="s">
        <v>6</v>
      </c>
      <c r="B10" s="24" t="s">
        <v>120</v>
      </c>
      <c r="C10" s="77">
        <v>400</v>
      </c>
      <c r="D10" s="77">
        <v>40001</v>
      </c>
      <c r="E10" s="149">
        <v>6442.53</v>
      </c>
      <c r="F10" s="149">
        <v>396000</v>
      </c>
      <c r="G10" s="149">
        <v>222634.47</v>
      </c>
      <c r="H10" s="149">
        <v>0</v>
      </c>
      <c r="I10" s="149">
        <v>0</v>
      </c>
      <c r="J10" s="149">
        <v>395900</v>
      </c>
      <c r="K10" s="149">
        <v>321582.11</v>
      </c>
      <c r="L10" s="149">
        <f>SUM(E10+G10-K10)</f>
        <v>-92505.10999999999</v>
      </c>
      <c r="M10" s="78"/>
    </row>
    <row r="11" spans="1:13" ht="21.75" customHeight="1">
      <c r="A11" s="12" t="s">
        <v>7</v>
      </c>
      <c r="B11" s="24" t="s">
        <v>121</v>
      </c>
      <c r="C11" s="77">
        <v>400</v>
      </c>
      <c r="D11" s="77">
        <v>40002</v>
      </c>
      <c r="E11" s="149">
        <v>64703.4</v>
      </c>
      <c r="F11" s="149">
        <v>518688</v>
      </c>
      <c r="G11" s="149">
        <v>249354.24</v>
      </c>
      <c r="H11" s="278">
        <v>60000</v>
      </c>
      <c r="I11" s="278">
        <v>37241.41</v>
      </c>
      <c r="J11" s="149">
        <v>507900</v>
      </c>
      <c r="K11" s="149">
        <v>244688.6</v>
      </c>
      <c r="L11" s="149">
        <f>SUM(E11+G11-K11)</f>
        <v>69369.04000000001</v>
      </c>
      <c r="M11" s="78"/>
    </row>
    <row r="12" spans="1:13" ht="28.5" customHeight="1">
      <c r="A12" s="25" t="s">
        <v>0</v>
      </c>
      <c r="B12" s="75" t="s">
        <v>122</v>
      </c>
      <c r="C12" s="79">
        <v>900</v>
      </c>
      <c r="D12" s="79">
        <v>90001</v>
      </c>
      <c r="E12" s="150">
        <v>19167.03</v>
      </c>
      <c r="F12" s="150">
        <v>190000</v>
      </c>
      <c r="G12" s="150">
        <v>122702.24</v>
      </c>
      <c r="H12" s="279">
        <v>120000</v>
      </c>
      <c r="I12" s="279">
        <v>92457.51</v>
      </c>
      <c r="J12" s="150">
        <v>189950</v>
      </c>
      <c r="K12" s="150">
        <v>69476.52</v>
      </c>
      <c r="L12" s="149">
        <f>SUM(E12+G12-K12)</f>
        <v>72392.75000000001</v>
      </c>
      <c r="M12" s="78"/>
    </row>
    <row r="13" spans="1:13" ht="29.25" customHeight="1">
      <c r="A13" s="74" t="s">
        <v>80</v>
      </c>
      <c r="B13" s="76" t="s">
        <v>123</v>
      </c>
      <c r="C13" s="80">
        <v>900</v>
      </c>
      <c r="D13" s="80">
        <v>90017</v>
      </c>
      <c r="E13" s="305">
        <v>-101001.28</v>
      </c>
      <c r="F13" s="151">
        <v>173950</v>
      </c>
      <c r="G13" s="151">
        <v>64769.21</v>
      </c>
      <c r="H13" s="151">
        <v>40650</v>
      </c>
      <c r="I13" s="151">
        <v>32407.41</v>
      </c>
      <c r="J13" s="151">
        <v>173900</v>
      </c>
      <c r="K13" s="151">
        <v>81457.01</v>
      </c>
      <c r="L13" s="306">
        <f>SUM(E13+G13-K13)</f>
        <v>-117689.07999999999</v>
      </c>
      <c r="M13" s="78"/>
    </row>
    <row r="14" spans="1:13" s="20" customFormat="1" ht="21.75" customHeight="1">
      <c r="A14" s="502" t="s">
        <v>33</v>
      </c>
      <c r="B14" s="502"/>
      <c r="C14" s="81"/>
      <c r="D14" s="81"/>
      <c r="E14" s="152">
        <f>SUM(E10:E13)</f>
        <v>-10688.319999999992</v>
      </c>
      <c r="F14" s="152">
        <f aca="true" t="shared" si="0" ref="F14:L14">SUM(F10:F13)</f>
        <v>1278638</v>
      </c>
      <c r="G14" s="152">
        <f t="shared" si="0"/>
        <v>659460.1599999999</v>
      </c>
      <c r="H14" s="307">
        <f t="shared" si="0"/>
        <v>220650</v>
      </c>
      <c r="I14" s="307">
        <f t="shared" si="0"/>
        <v>162106.33</v>
      </c>
      <c r="J14" s="152">
        <f t="shared" si="0"/>
        <v>1267650</v>
      </c>
      <c r="K14" s="152">
        <f t="shared" si="0"/>
        <v>717204.24</v>
      </c>
      <c r="L14" s="152">
        <f t="shared" si="0"/>
        <v>-68432.39999999995</v>
      </c>
      <c r="M14" s="82"/>
    </row>
    <row r="15" spans="6:12" ht="4.5" customHeight="1">
      <c r="F15" s="73"/>
      <c r="G15" s="73"/>
      <c r="H15" s="73"/>
      <c r="I15" s="73"/>
      <c r="J15" s="73"/>
      <c r="K15" s="73"/>
      <c r="L15" s="73"/>
    </row>
    <row r="16" spans="6:12" ht="12.75">
      <c r="F16" s="73"/>
      <c r="G16" s="73"/>
      <c r="H16" s="73"/>
      <c r="I16" s="73"/>
      <c r="J16" s="73"/>
      <c r="K16" s="73"/>
      <c r="L16" s="73"/>
    </row>
    <row r="18" ht="12.75">
      <c r="J18" s="73"/>
    </row>
  </sheetData>
  <sheetProtection/>
  <mergeCells count="17">
    <mergeCell ref="J5:K5"/>
    <mergeCell ref="A14:B14"/>
    <mergeCell ref="F6:F8"/>
    <mergeCell ref="H6:I6"/>
    <mergeCell ref="J6:J8"/>
    <mergeCell ref="G6:G8"/>
    <mergeCell ref="H7:I7"/>
    <mergeCell ref="L5:L8"/>
    <mergeCell ref="K6:K8"/>
    <mergeCell ref="A1:L1"/>
    <mergeCell ref="A2:L2"/>
    <mergeCell ref="A5:A8"/>
    <mergeCell ref="B5:B8"/>
    <mergeCell ref="C5:C8"/>
    <mergeCell ref="D5:D8"/>
    <mergeCell ref="E5:E8"/>
    <mergeCell ref="F5:I5"/>
  </mergeCells>
  <printOptions horizontalCentered="1"/>
  <pageMargins left="0.31496062992125984" right="0.5118110236220472" top="1.6141732283464567" bottom="0.7874015748031497" header="0.5118110236220472" footer="0.5118110236220472"/>
  <pageSetup horizontalDpi="600" verticalDpi="600" orientation="landscape" paperSize="9" r:id="rId1"/>
  <headerFooter alignWithMargins="0">
    <oddHeader>&amp;R&amp;9Załącznik nr 9
do  informacji Wójta Gminy Łączna za I półrocze 2012r.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N7" sqref="N7"/>
    </sheetView>
  </sheetViews>
  <sheetFormatPr defaultColWidth="9.00390625" defaultRowHeight="12.75"/>
  <cols>
    <col min="1" max="1" width="3.625" style="0" customWidth="1"/>
    <col min="2" max="2" width="26.75390625" style="0" customWidth="1"/>
    <col min="3" max="3" width="6.00390625" style="0" customWidth="1"/>
    <col min="4" max="4" width="8.75390625" style="0" customWidth="1"/>
    <col min="5" max="5" width="10.75390625" style="0" customWidth="1"/>
    <col min="6" max="7" width="12.25390625" style="0" customWidth="1"/>
    <col min="8" max="9" width="15.375" style="0" customWidth="1"/>
    <col min="10" max="10" width="13.75390625" style="0" customWidth="1"/>
  </cols>
  <sheetData>
    <row r="1" spans="1:10" ht="16.5">
      <c r="A1" s="505" t="s">
        <v>444</v>
      </c>
      <c r="B1" s="505"/>
      <c r="C1" s="505"/>
      <c r="D1" s="505"/>
      <c r="E1" s="505"/>
      <c r="F1" s="505"/>
      <c r="G1" s="505"/>
      <c r="H1" s="505"/>
      <c r="I1" s="505"/>
      <c r="J1" s="505"/>
    </row>
    <row r="2" spans="1:10" ht="13.5" customHeight="1">
      <c r="A2" s="23" t="s">
        <v>417</v>
      </c>
      <c r="B2" s="506" t="s">
        <v>445</v>
      </c>
      <c r="C2" s="507"/>
      <c r="D2" s="507"/>
      <c r="E2" s="507"/>
      <c r="F2" s="507"/>
      <c r="G2" s="507"/>
      <c r="H2" s="507"/>
      <c r="I2" s="507"/>
      <c r="J2" s="23"/>
    </row>
    <row r="3" spans="1:10" ht="12.75">
      <c r="A3" s="1"/>
      <c r="B3" s="508"/>
      <c r="C3" s="508"/>
      <c r="D3" s="508"/>
      <c r="E3" s="508"/>
      <c r="F3" s="508"/>
      <c r="G3" s="508"/>
      <c r="H3" s="508"/>
      <c r="I3" s="508"/>
      <c r="J3" s="4"/>
    </row>
    <row r="4" spans="1:10" ht="12.75">
      <c r="A4" s="1"/>
      <c r="B4" s="331"/>
      <c r="C4" s="331"/>
      <c r="D4" s="331"/>
      <c r="E4" s="331"/>
      <c r="F4" s="331"/>
      <c r="G4" s="331"/>
      <c r="H4" s="331"/>
      <c r="I4" s="331"/>
      <c r="J4" s="280"/>
    </row>
    <row r="5" spans="1:10" ht="12.75">
      <c r="A5" s="1"/>
      <c r="B5" s="331"/>
      <c r="C5" s="331"/>
      <c r="D5" s="331"/>
      <c r="E5" s="331"/>
      <c r="F5" s="331"/>
      <c r="G5" s="331"/>
      <c r="H5" s="331"/>
      <c r="I5" s="331"/>
      <c r="J5" s="280"/>
    </row>
    <row r="6" spans="1:10" ht="12.75">
      <c r="A6" s="1"/>
      <c r="B6" s="400"/>
      <c r="C6" s="400"/>
      <c r="D6" s="400"/>
      <c r="E6" s="400"/>
      <c r="F6" s="400"/>
      <c r="G6" s="400"/>
      <c r="H6" s="400"/>
      <c r="I6" s="400"/>
      <c r="J6" s="402"/>
    </row>
    <row r="7" spans="1:10" s="33" customFormat="1" ht="61.5" customHeight="1">
      <c r="A7" s="68" t="s">
        <v>18</v>
      </c>
      <c r="B7" s="401" t="s">
        <v>40</v>
      </c>
      <c r="C7" s="38" t="s">
        <v>1</v>
      </c>
      <c r="D7" s="393" t="s">
        <v>2</v>
      </c>
      <c r="E7" s="38" t="s">
        <v>41</v>
      </c>
      <c r="F7" s="38" t="s">
        <v>46</v>
      </c>
      <c r="G7" s="38" t="s">
        <v>349</v>
      </c>
      <c r="H7" s="38" t="s">
        <v>42</v>
      </c>
      <c r="I7" s="38" t="s">
        <v>350</v>
      </c>
      <c r="J7" s="38" t="s">
        <v>43</v>
      </c>
    </row>
    <row r="8" spans="1:10" ht="7.5" customHeight="1">
      <c r="A8" s="6">
        <v>1</v>
      </c>
      <c r="B8" s="6">
        <v>2</v>
      </c>
      <c r="C8" s="6">
        <v>3</v>
      </c>
      <c r="D8" s="6">
        <v>4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</row>
    <row r="9" spans="1:10" ht="21.75" customHeight="1">
      <c r="A9" s="9" t="s">
        <v>6</v>
      </c>
      <c r="B9" s="9" t="s">
        <v>348</v>
      </c>
      <c r="C9" s="12">
        <v>801</v>
      </c>
      <c r="D9" s="12">
        <v>80110</v>
      </c>
      <c r="E9" s="9">
        <v>0</v>
      </c>
      <c r="F9" s="153">
        <v>136820</v>
      </c>
      <c r="G9" s="153">
        <v>67571.84</v>
      </c>
      <c r="H9" s="153">
        <v>136820</v>
      </c>
      <c r="I9" s="153">
        <v>65071.84</v>
      </c>
      <c r="J9" s="153">
        <v>2500</v>
      </c>
    </row>
    <row r="10" spans="1:10" ht="21.75" customHeight="1">
      <c r="A10" s="9" t="s">
        <v>7</v>
      </c>
      <c r="B10" s="9" t="s">
        <v>124</v>
      </c>
      <c r="C10" s="12">
        <v>801</v>
      </c>
      <c r="D10" s="12">
        <v>80101</v>
      </c>
      <c r="E10" s="9">
        <v>0</v>
      </c>
      <c r="F10" s="153">
        <v>7005</v>
      </c>
      <c r="G10" s="153">
        <v>2247.68</v>
      </c>
      <c r="H10" s="153">
        <v>7005</v>
      </c>
      <c r="I10" s="153">
        <v>2247.68</v>
      </c>
      <c r="J10" s="153">
        <v>0</v>
      </c>
    </row>
    <row r="11" spans="1:10" ht="21.75" customHeight="1">
      <c r="A11" s="9" t="s">
        <v>8</v>
      </c>
      <c r="B11" s="9" t="s">
        <v>265</v>
      </c>
      <c r="C11" s="12">
        <v>801</v>
      </c>
      <c r="D11" s="12">
        <v>80104</v>
      </c>
      <c r="E11" s="9">
        <v>0</v>
      </c>
      <c r="F11" s="153">
        <v>19000</v>
      </c>
      <c r="G11" s="153">
        <v>8658</v>
      </c>
      <c r="H11" s="153">
        <v>19000</v>
      </c>
      <c r="I11" s="153">
        <v>8658</v>
      </c>
      <c r="J11" s="153">
        <v>0</v>
      </c>
    </row>
    <row r="12" spans="1:10" s="20" customFormat="1" ht="21.75" customHeight="1">
      <c r="A12" s="502" t="s">
        <v>33</v>
      </c>
      <c r="B12" s="502"/>
      <c r="C12" s="21"/>
      <c r="D12" s="21"/>
      <c r="E12" s="26"/>
      <c r="F12" s="52">
        <f>SUM(F9:F11)</f>
        <v>162825</v>
      </c>
      <c r="G12" s="52">
        <f>SUM(G9:G11)</f>
        <v>78477.51999999999</v>
      </c>
      <c r="H12" s="52">
        <f>SUM(H9:H11)</f>
        <v>162825</v>
      </c>
      <c r="I12" s="52">
        <f>SUM(I9:I11)</f>
        <v>75977.51999999999</v>
      </c>
      <c r="J12" s="52">
        <f>SUM(J9:J11)</f>
        <v>2500</v>
      </c>
    </row>
    <row r="13" ht="4.5" customHeight="1"/>
  </sheetData>
  <sheetProtection/>
  <mergeCells count="3">
    <mergeCell ref="A12:B12"/>
    <mergeCell ref="A1:J1"/>
    <mergeCell ref="B2:I3"/>
  </mergeCells>
  <printOptions horizontalCentered="1"/>
  <pageMargins left="0.5118110236220472" right="0.5118110236220472" top="2.204724409448819" bottom="0.7874015748031497" header="0.5118110236220472" footer="0.5118110236220472"/>
  <pageSetup horizontalDpi="600" verticalDpi="600" orientation="landscape" paperSize="9" r:id="rId1"/>
  <headerFooter alignWithMargins="0">
    <oddHeader>&amp;R&amp;9Załącznik nr 10 
do informacji Wójta Gminy Łączna za I półrocze 2012r.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4.875" style="0" customWidth="1"/>
    <col min="2" max="2" width="9.25390625" style="0" customWidth="1"/>
    <col min="3" max="3" width="12.625" style="0" customWidth="1"/>
    <col min="4" max="4" width="37.625" style="0" customWidth="1"/>
    <col min="5" max="5" width="25.125" style="0" customWidth="1"/>
    <col min="6" max="7" width="15.75390625" style="0" customWidth="1"/>
  </cols>
  <sheetData>
    <row r="1" spans="1:7" ht="19.5" customHeight="1">
      <c r="A1" s="456" t="s">
        <v>351</v>
      </c>
      <c r="B1" s="456"/>
      <c r="C1" s="456"/>
      <c r="D1" s="456"/>
      <c r="E1" s="456"/>
      <c r="F1" s="456"/>
      <c r="G1" s="121"/>
    </row>
    <row r="2" spans="1:7" ht="19.5" customHeight="1">
      <c r="A2" s="127"/>
      <c r="B2" s="127"/>
      <c r="C2" s="127"/>
      <c r="D2" s="121"/>
      <c r="E2" s="121"/>
      <c r="F2" s="121"/>
      <c r="G2" s="121"/>
    </row>
    <row r="3" spans="1:7" ht="19.5" customHeight="1">
      <c r="A3" s="127"/>
      <c r="B3" s="127"/>
      <c r="C3" s="127"/>
      <c r="D3" s="128"/>
      <c r="E3" s="128"/>
      <c r="F3" s="129"/>
      <c r="G3" s="129"/>
    </row>
    <row r="4" spans="1:7" ht="19.5" customHeight="1">
      <c r="A4" s="521" t="s">
        <v>18</v>
      </c>
      <c r="B4" s="521" t="s">
        <v>1</v>
      </c>
      <c r="C4" s="521" t="s">
        <v>2</v>
      </c>
      <c r="D4" s="522" t="s">
        <v>107</v>
      </c>
      <c r="E4" s="522" t="s">
        <v>108</v>
      </c>
      <c r="F4" s="522" t="s">
        <v>109</v>
      </c>
      <c r="G4" s="509" t="s">
        <v>340</v>
      </c>
    </row>
    <row r="5" spans="1:7" ht="19.5" customHeight="1">
      <c r="A5" s="521"/>
      <c r="B5" s="521"/>
      <c r="C5" s="521"/>
      <c r="D5" s="522"/>
      <c r="E5" s="522"/>
      <c r="F5" s="522"/>
      <c r="G5" s="510"/>
    </row>
    <row r="6" spans="1:7" ht="19.5" customHeight="1">
      <c r="A6" s="521"/>
      <c r="B6" s="521"/>
      <c r="C6" s="521"/>
      <c r="D6" s="522"/>
      <c r="E6" s="522"/>
      <c r="F6" s="522"/>
      <c r="G6" s="511"/>
    </row>
    <row r="7" spans="1:8" ht="14.25" customHeight="1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2"/>
    </row>
    <row r="8" spans="1:7" ht="24" customHeight="1">
      <c r="A8" s="515" t="s">
        <v>113</v>
      </c>
      <c r="B8" s="516"/>
      <c r="C8" s="516"/>
      <c r="D8" s="516"/>
      <c r="E8" s="516"/>
      <c r="F8" s="517"/>
      <c r="G8" s="311"/>
    </row>
    <row r="9" spans="1:7" ht="30" customHeight="1">
      <c r="A9" s="138" t="s">
        <v>6</v>
      </c>
      <c r="B9" s="308">
        <v>400</v>
      </c>
      <c r="C9" s="308">
        <v>40002</v>
      </c>
      <c r="D9" s="138" t="s">
        <v>123</v>
      </c>
      <c r="E9" s="138" t="s">
        <v>125</v>
      </c>
      <c r="F9" s="244">
        <v>64800</v>
      </c>
      <c r="G9" s="310">
        <v>40220.72</v>
      </c>
    </row>
    <row r="10" spans="1:7" ht="30" customHeight="1">
      <c r="A10" s="138" t="s">
        <v>7</v>
      </c>
      <c r="B10" s="308">
        <v>900</v>
      </c>
      <c r="C10" s="308">
        <v>90001</v>
      </c>
      <c r="D10" s="309" t="s">
        <v>123</v>
      </c>
      <c r="E10" s="138" t="s">
        <v>126</v>
      </c>
      <c r="F10" s="244">
        <v>129600</v>
      </c>
      <c r="G10" s="310">
        <v>99854.11</v>
      </c>
    </row>
    <row r="11" spans="1:7" ht="30" customHeight="1">
      <c r="A11" s="138" t="s">
        <v>8</v>
      </c>
      <c r="B11" s="308">
        <v>600</v>
      </c>
      <c r="C11" s="308">
        <v>60016</v>
      </c>
      <c r="D11" s="312" t="s">
        <v>352</v>
      </c>
      <c r="E11" s="313" t="s">
        <v>353</v>
      </c>
      <c r="F11" s="316">
        <v>50000</v>
      </c>
      <c r="G11" s="310">
        <v>35000</v>
      </c>
    </row>
    <row r="12" spans="1:7" ht="24" customHeight="1">
      <c r="A12" s="518" t="s">
        <v>114</v>
      </c>
      <c r="B12" s="519"/>
      <c r="C12" s="519"/>
      <c r="D12" s="519"/>
      <c r="E12" s="519"/>
      <c r="F12" s="520"/>
      <c r="G12" s="239"/>
    </row>
    <row r="13" spans="1:7" ht="30" customHeight="1">
      <c r="A13" s="136"/>
      <c r="B13" s="136"/>
      <c r="C13" s="136"/>
      <c r="D13" s="136"/>
      <c r="E13" s="136"/>
      <c r="F13" s="136"/>
      <c r="G13" s="240"/>
    </row>
    <row r="14" spans="1:7" ht="30" customHeight="1">
      <c r="A14" s="137"/>
      <c r="B14" s="137"/>
      <c r="C14" s="137"/>
      <c r="D14" s="137"/>
      <c r="E14" s="137"/>
      <c r="F14" s="137"/>
      <c r="G14" s="240"/>
    </row>
    <row r="15" spans="1:7" s="1" customFormat="1" ht="30" customHeight="1">
      <c r="A15" s="512" t="s">
        <v>33</v>
      </c>
      <c r="B15" s="513"/>
      <c r="C15" s="513"/>
      <c r="D15" s="514"/>
      <c r="E15" s="138"/>
      <c r="F15" s="131">
        <f>SUM(F9:F11)</f>
        <v>244400</v>
      </c>
      <c r="G15" s="131">
        <f>SUM(G9:G11)</f>
        <v>175074.83000000002</v>
      </c>
    </row>
    <row r="16" spans="1:7" ht="15">
      <c r="A16" s="127"/>
      <c r="B16" s="127"/>
      <c r="C16" s="127"/>
      <c r="D16" s="127"/>
      <c r="E16" s="127"/>
      <c r="F16" s="127"/>
      <c r="G16" s="127"/>
    </row>
  </sheetData>
  <sheetProtection/>
  <mergeCells count="11">
    <mergeCell ref="F4:F6"/>
    <mergeCell ref="G4:G6"/>
    <mergeCell ref="A15:D15"/>
    <mergeCell ref="A8:F8"/>
    <mergeCell ref="A12:F12"/>
    <mergeCell ref="A1:F1"/>
    <mergeCell ref="A4:A6"/>
    <mergeCell ref="B4:B6"/>
    <mergeCell ref="C4:C6"/>
    <mergeCell ref="D4:D6"/>
    <mergeCell ref="E4:E6"/>
  </mergeCells>
  <printOptions horizontalCentered="1"/>
  <pageMargins left="0.3937007874015748" right="0.3937007874015748" top="1.968503937007874" bottom="0.984251968503937" header="0.5118110236220472" footer="0.5118110236220472"/>
  <pageSetup horizontalDpi="600" verticalDpi="600" orientation="landscape" paperSize="9" r:id="rId1"/>
  <headerFooter alignWithMargins="0">
    <oddHeader xml:space="preserve">&amp;R&amp;9Załącznik nr 11
do  informacji Wójta Gminy Łączna za I półrocze 2012r.  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8.75390625" style="1" customWidth="1"/>
    <col min="2" max="2" width="11.25390625" style="1" customWidth="1"/>
    <col min="3" max="3" width="13.375" style="1" customWidth="1"/>
    <col min="4" max="4" width="46.625" style="1" customWidth="1"/>
    <col min="5" max="5" width="16.00390625" style="1" customWidth="1"/>
    <col min="6" max="6" width="16.25390625" style="1" customWidth="1"/>
    <col min="7" max="16384" width="9.125" style="1" customWidth="1"/>
  </cols>
  <sheetData>
    <row r="1" spans="1:7" ht="19.5" customHeight="1">
      <c r="A1" s="506" t="s">
        <v>354</v>
      </c>
      <c r="B1" s="506"/>
      <c r="C1" s="506"/>
      <c r="D1" s="506"/>
      <c r="E1" s="506"/>
      <c r="F1" s="236"/>
      <c r="G1" s="128"/>
    </row>
    <row r="2" spans="1:7" ht="19.5" customHeight="1">
      <c r="A2" s="128"/>
      <c r="B2" s="128"/>
      <c r="C2" s="128"/>
      <c r="D2" s="121"/>
      <c r="E2" s="121"/>
      <c r="F2" s="121"/>
      <c r="G2" s="128"/>
    </row>
    <row r="3" spans="1:7" ht="19.5" customHeight="1">
      <c r="A3" s="128"/>
      <c r="B3" s="128"/>
      <c r="C3" s="128"/>
      <c r="D3" s="128"/>
      <c r="E3" s="129"/>
      <c r="F3" s="129"/>
      <c r="G3" s="128"/>
    </row>
    <row r="4" spans="1:7" ht="50.25" customHeight="1">
      <c r="A4" s="130" t="s">
        <v>18</v>
      </c>
      <c r="B4" s="130" t="s">
        <v>1</v>
      </c>
      <c r="C4" s="130" t="s">
        <v>2</v>
      </c>
      <c r="D4" s="130" t="s">
        <v>110</v>
      </c>
      <c r="E4" s="130" t="s">
        <v>111</v>
      </c>
      <c r="F4" s="235" t="s">
        <v>355</v>
      </c>
      <c r="G4" s="128"/>
    </row>
    <row r="5" spans="1:7" ht="11.25" customHeight="1">
      <c r="A5" s="51">
        <v>1</v>
      </c>
      <c r="B5" s="51">
        <v>2</v>
      </c>
      <c r="C5" s="51">
        <v>3</v>
      </c>
      <c r="D5" s="51">
        <v>4</v>
      </c>
      <c r="E5" s="51">
        <v>5</v>
      </c>
      <c r="F5" s="51"/>
      <c r="G5" s="128"/>
    </row>
    <row r="6" spans="1:7" ht="21" customHeight="1">
      <c r="A6" s="526" t="s">
        <v>113</v>
      </c>
      <c r="B6" s="527"/>
      <c r="C6" s="527"/>
      <c r="D6" s="527"/>
      <c r="E6" s="528"/>
      <c r="F6" s="243"/>
      <c r="G6" s="128"/>
    </row>
    <row r="7" spans="1:7" ht="45" customHeight="1">
      <c r="A7" s="132" t="s">
        <v>6</v>
      </c>
      <c r="B7" s="391">
        <v>921</v>
      </c>
      <c r="C7" s="391">
        <v>92116</v>
      </c>
      <c r="D7" s="132" t="s">
        <v>127</v>
      </c>
      <c r="E7" s="133">
        <v>108000</v>
      </c>
      <c r="F7" s="244">
        <v>60500</v>
      </c>
      <c r="G7" s="128"/>
    </row>
    <row r="8" spans="1:7" ht="24.75" customHeight="1">
      <c r="A8" s="526" t="s">
        <v>114</v>
      </c>
      <c r="B8" s="527"/>
      <c r="C8" s="527"/>
      <c r="D8" s="527"/>
      <c r="E8" s="528"/>
      <c r="F8" s="243"/>
      <c r="G8" s="128"/>
    </row>
    <row r="9" spans="1:7" ht="30" customHeight="1">
      <c r="A9" s="134" t="s">
        <v>6</v>
      </c>
      <c r="B9" s="314">
        <v>801</v>
      </c>
      <c r="C9" s="314">
        <v>80101</v>
      </c>
      <c r="D9" s="312" t="s">
        <v>357</v>
      </c>
      <c r="E9" s="315">
        <v>328000</v>
      </c>
      <c r="F9" s="316">
        <v>154998.52</v>
      </c>
      <c r="G9" s="128"/>
    </row>
    <row r="10" spans="1:7" ht="30" customHeight="1">
      <c r="A10" s="135"/>
      <c r="B10" s="135"/>
      <c r="C10" s="135"/>
      <c r="D10" s="135"/>
      <c r="E10" s="135"/>
      <c r="F10" s="245"/>
      <c r="G10" s="128"/>
    </row>
    <row r="11" spans="1:7" ht="30" customHeight="1">
      <c r="A11" s="523" t="s">
        <v>33</v>
      </c>
      <c r="B11" s="524"/>
      <c r="C11" s="524"/>
      <c r="D11" s="525"/>
      <c r="E11" s="131">
        <f>SUM(E7+E9)</f>
        <v>436000</v>
      </c>
      <c r="F11" s="131">
        <f>SUM(F7+F9)</f>
        <v>215498.52</v>
      </c>
      <c r="G11" s="128"/>
    </row>
    <row r="12" spans="1:7" ht="15">
      <c r="A12" s="128"/>
      <c r="B12" s="128"/>
      <c r="C12" s="128"/>
      <c r="D12" s="128"/>
      <c r="E12" s="128"/>
      <c r="F12" s="128"/>
      <c r="G12" s="128"/>
    </row>
    <row r="13" spans="1:7" ht="15">
      <c r="A13" s="128"/>
      <c r="B13" s="128"/>
      <c r="C13" s="128"/>
      <c r="D13" s="128"/>
      <c r="E13" s="128"/>
      <c r="F13" s="128"/>
      <c r="G13" s="128"/>
    </row>
  </sheetData>
  <sheetProtection/>
  <mergeCells count="4">
    <mergeCell ref="A1:E1"/>
    <mergeCell ref="A11:D11"/>
    <mergeCell ref="A6:E6"/>
    <mergeCell ref="A8:E8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landscape" paperSize="9" r:id="rId1"/>
  <headerFooter alignWithMargins="0">
    <oddHeader>&amp;R&amp;9Załącznik nr 12
do  informacji Wójta Gminy Łączna za I półrocze 2012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5.125" style="33" customWidth="1"/>
    <col min="2" max="2" width="7.375" style="33" customWidth="1"/>
    <col min="3" max="3" width="10.25390625" style="33" customWidth="1"/>
    <col min="4" max="4" width="61.875" style="33" customWidth="1"/>
    <col min="5" max="5" width="21.125" style="33" customWidth="1"/>
    <col min="6" max="6" width="11.375" style="33" customWidth="1"/>
    <col min="7" max="7" width="10.25390625" style="33" customWidth="1"/>
    <col min="8" max="16384" width="9.125" style="33" customWidth="1"/>
  </cols>
  <sheetData>
    <row r="1" spans="1:5" ht="18.75" customHeight="1">
      <c r="A1" s="529" t="s">
        <v>356</v>
      </c>
      <c r="B1" s="530"/>
      <c r="C1" s="530"/>
      <c r="D1" s="530"/>
      <c r="E1" s="530"/>
    </row>
    <row r="2" spans="4:7" ht="7.5" customHeight="1">
      <c r="D2" s="35"/>
      <c r="E2" s="69"/>
      <c r="F2" s="69"/>
      <c r="G2" s="69"/>
    </row>
    <row r="3" spans="1:7" ht="35.25" customHeight="1">
      <c r="A3" s="68" t="s">
        <v>18</v>
      </c>
      <c r="B3" s="68" t="s">
        <v>1</v>
      </c>
      <c r="C3" s="68" t="s">
        <v>2</v>
      </c>
      <c r="D3" s="68" t="s">
        <v>15</v>
      </c>
      <c r="E3" s="41" t="s">
        <v>112</v>
      </c>
      <c r="F3" s="68" t="s">
        <v>111</v>
      </c>
      <c r="G3" s="41" t="s">
        <v>340</v>
      </c>
    </row>
    <row r="4" spans="1:7" s="71" customFormat="1" ht="7.5" customHeight="1">
      <c r="A4" s="70">
        <v>1</v>
      </c>
      <c r="B4" s="70">
        <v>2</v>
      </c>
      <c r="C4" s="70">
        <v>3</v>
      </c>
      <c r="D4" s="70">
        <v>4</v>
      </c>
      <c r="E4" s="70">
        <v>5</v>
      </c>
      <c r="F4" s="70">
        <v>5</v>
      </c>
      <c r="G4" s="70"/>
    </row>
    <row r="5" spans="1:7" ht="17.25" customHeight="1">
      <c r="A5" s="534" t="s">
        <v>113</v>
      </c>
      <c r="B5" s="535"/>
      <c r="C5" s="535"/>
      <c r="D5" s="535"/>
      <c r="E5" s="535"/>
      <c r="F5" s="536"/>
      <c r="G5" s="317"/>
    </row>
    <row r="6" spans="1:7" ht="38.25" customHeight="1">
      <c r="A6" s="318" t="s">
        <v>6</v>
      </c>
      <c r="B6" s="318">
        <v>600</v>
      </c>
      <c r="C6" s="318">
        <v>60014</v>
      </c>
      <c r="D6" s="319" t="s">
        <v>358</v>
      </c>
      <c r="E6" s="320" t="s">
        <v>128</v>
      </c>
      <c r="F6" s="321">
        <v>200000</v>
      </c>
      <c r="G6" s="322">
        <v>0</v>
      </c>
    </row>
    <row r="7" spans="1:7" ht="32.25" customHeight="1">
      <c r="A7" s="323" t="s">
        <v>0</v>
      </c>
      <c r="B7" s="323">
        <v>801</v>
      </c>
      <c r="C7" s="323">
        <v>80195</v>
      </c>
      <c r="D7" s="324" t="s">
        <v>359</v>
      </c>
      <c r="E7" s="323" t="s">
        <v>360</v>
      </c>
      <c r="F7" s="321">
        <v>5000</v>
      </c>
      <c r="G7" s="322">
        <v>2199.05</v>
      </c>
    </row>
    <row r="8" spans="1:7" ht="23.25" customHeight="1">
      <c r="A8" s="537" t="s">
        <v>114</v>
      </c>
      <c r="B8" s="538"/>
      <c r="C8" s="538"/>
      <c r="D8" s="538"/>
      <c r="E8" s="538"/>
      <c r="F8" s="539"/>
      <c r="G8" s="325"/>
    </row>
    <row r="9" spans="1:7" ht="42.75" customHeight="1">
      <c r="A9" s="323" t="s">
        <v>6</v>
      </c>
      <c r="B9" s="323">
        <v>851</v>
      </c>
      <c r="C9" s="323">
        <v>85154</v>
      </c>
      <c r="D9" s="326" t="s">
        <v>129</v>
      </c>
      <c r="E9" s="326" t="s">
        <v>130</v>
      </c>
      <c r="F9" s="321">
        <v>10000</v>
      </c>
      <c r="G9" s="321">
        <v>10000</v>
      </c>
    </row>
    <row r="10" spans="1:7" ht="33" customHeight="1">
      <c r="A10" s="323" t="s">
        <v>7</v>
      </c>
      <c r="B10" s="323">
        <v>926</v>
      </c>
      <c r="C10" s="323">
        <v>92605</v>
      </c>
      <c r="D10" s="326" t="s">
        <v>131</v>
      </c>
      <c r="E10" s="326" t="s">
        <v>130</v>
      </c>
      <c r="F10" s="321">
        <v>35000</v>
      </c>
      <c r="G10" s="321">
        <v>20000</v>
      </c>
    </row>
    <row r="11" spans="1:7" s="72" customFormat="1" ht="21" customHeight="1">
      <c r="A11" s="531" t="s">
        <v>33</v>
      </c>
      <c r="B11" s="532"/>
      <c r="C11" s="532"/>
      <c r="D11" s="532"/>
      <c r="E11" s="533"/>
      <c r="F11" s="178">
        <f>SUM(F6+F7+F9+F10)</f>
        <v>250000</v>
      </c>
      <c r="G11" s="178">
        <f>SUM(G6+G7+G9+G10)</f>
        <v>32199.05</v>
      </c>
    </row>
    <row r="12" spans="6:7" ht="12.75">
      <c r="F12" s="164"/>
      <c r="G12" s="164"/>
    </row>
  </sheetData>
  <sheetProtection/>
  <mergeCells count="4">
    <mergeCell ref="A1:E1"/>
    <mergeCell ref="A11:E11"/>
    <mergeCell ref="A5:F5"/>
    <mergeCell ref="A8:F8"/>
  </mergeCells>
  <printOptions horizontalCentered="1"/>
  <pageMargins left="0.5511811023622047" right="0.5511811023622047" top="1.3779527559055118" bottom="1.062992125984252" header="0.5118110236220472" footer="0.5118110236220472"/>
  <pageSetup horizontalDpi="600" verticalDpi="600" orientation="landscape" paperSize="9" r:id="rId1"/>
  <headerFooter alignWithMargins="0">
    <oddHeader>&amp;R&amp;9Załącznik nr 13
do  informacji Wójta Gminy Łączna za I półrocze 2012r.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8.875" style="1" bestFit="1" customWidth="1"/>
    <col min="4" max="4" width="67.25390625" style="1" bestFit="1" customWidth="1"/>
    <col min="5" max="5" width="17.75390625" style="1" customWidth="1"/>
    <col min="6" max="16384" width="9.125" style="1" customWidth="1"/>
  </cols>
  <sheetData>
    <row r="1" spans="1:12" ht="19.5" customHeight="1">
      <c r="A1" s="540"/>
      <c r="B1" s="540"/>
      <c r="C1" s="540"/>
      <c r="D1" s="540"/>
      <c r="E1" s="540"/>
      <c r="F1" s="23"/>
      <c r="G1" s="23"/>
      <c r="H1" s="23"/>
      <c r="I1" s="23"/>
      <c r="J1" s="23"/>
      <c r="K1" s="23"/>
      <c r="L1" s="23"/>
    </row>
    <row r="2" spans="1:9" ht="19.5" customHeight="1">
      <c r="A2" s="540"/>
      <c r="B2" s="540"/>
      <c r="C2" s="540"/>
      <c r="D2" s="540"/>
      <c r="E2" s="540"/>
      <c r="F2" s="23"/>
      <c r="G2" s="23"/>
      <c r="H2" s="23"/>
      <c r="I2" s="23"/>
    </row>
    <row r="3" spans="1:5" ht="12.75">
      <c r="A3" s="65"/>
      <c r="B3" s="65"/>
      <c r="C3" s="65"/>
      <c r="D3" s="65"/>
      <c r="E3" s="65"/>
    </row>
    <row r="4" spans="1:5" ht="12.75">
      <c r="A4" s="65"/>
      <c r="B4" s="65"/>
      <c r="C4" s="65"/>
      <c r="D4" s="65"/>
      <c r="E4" s="280"/>
    </row>
    <row r="5" spans="1:12" ht="19.5" customHeight="1">
      <c r="A5" s="281"/>
      <c r="B5" s="281"/>
      <c r="C5" s="281"/>
      <c r="D5" s="281"/>
      <c r="E5" s="281"/>
      <c r="F5" s="27"/>
      <c r="G5" s="27"/>
      <c r="H5" s="27"/>
      <c r="I5" s="27"/>
      <c r="J5" s="27"/>
      <c r="K5" s="28"/>
      <c r="L5" s="28"/>
    </row>
    <row r="6" spans="1:12" ht="19.5" customHeight="1">
      <c r="A6" s="282"/>
      <c r="B6" s="282"/>
      <c r="C6" s="282"/>
      <c r="D6" s="283"/>
      <c r="E6" s="282"/>
      <c r="F6" s="27"/>
      <c r="G6" s="27"/>
      <c r="H6" s="27"/>
      <c r="I6" s="27"/>
      <c r="J6" s="27"/>
      <c r="K6" s="28"/>
      <c r="L6" s="28"/>
    </row>
    <row r="7" spans="1:12" ht="23.25" customHeight="1">
      <c r="A7" s="282"/>
      <c r="B7" s="282"/>
      <c r="C7" s="282"/>
      <c r="D7" s="283"/>
      <c r="E7" s="284"/>
      <c r="F7" s="27"/>
      <c r="G7" s="27"/>
      <c r="H7" s="27"/>
      <c r="I7" s="27"/>
      <c r="J7" s="27"/>
      <c r="K7" s="28"/>
      <c r="L7" s="28"/>
    </row>
    <row r="8" spans="1:12" ht="23.25" customHeight="1">
      <c r="A8" s="285"/>
      <c r="B8" s="285"/>
      <c r="C8" s="285"/>
      <c r="D8" s="283"/>
      <c r="E8" s="284"/>
      <c r="F8" s="27"/>
      <c r="G8" s="27"/>
      <c r="H8" s="27"/>
      <c r="I8" s="27"/>
      <c r="J8" s="27"/>
      <c r="K8" s="28"/>
      <c r="L8" s="28"/>
    </row>
    <row r="9" spans="1:12" ht="30" customHeight="1">
      <c r="A9" s="282"/>
      <c r="B9" s="282"/>
      <c r="C9" s="282"/>
      <c r="D9" s="283"/>
      <c r="E9" s="284"/>
      <c r="F9" s="27"/>
      <c r="G9" s="27"/>
      <c r="H9" s="27"/>
      <c r="I9" s="27"/>
      <c r="J9" s="27"/>
      <c r="K9" s="28"/>
      <c r="L9" s="28"/>
    </row>
    <row r="10" spans="1:12" ht="28.5" customHeight="1">
      <c r="A10" s="282"/>
      <c r="B10" s="282"/>
      <c r="C10" s="282"/>
      <c r="D10" s="283"/>
      <c r="E10" s="286"/>
      <c r="F10" s="27"/>
      <c r="G10" s="27"/>
      <c r="H10" s="27"/>
      <c r="I10" s="27"/>
      <c r="J10" s="27"/>
      <c r="K10" s="28"/>
      <c r="L10" s="28"/>
    </row>
    <row r="11" spans="1:12" ht="15">
      <c r="A11" s="287"/>
      <c r="B11" s="287"/>
      <c r="C11" s="287"/>
      <c r="D11" s="287"/>
      <c r="E11" s="287"/>
      <c r="F11" s="27"/>
      <c r="G11" s="27"/>
      <c r="H11" s="27"/>
      <c r="I11" s="27"/>
      <c r="J11" s="27"/>
      <c r="K11" s="28"/>
      <c r="L11" s="28"/>
    </row>
    <row r="12" spans="1:12" ht="1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</row>
    <row r="14" spans="1:12" ht="1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spans="1:12" ht="1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</row>
  </sheetData>
  <sheetProtection/>
  <mergeCells count="2">
    <mergeCell ref="A1:E1"/>
    <mergeCell ref="A2:E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landscape" paperSize="9" r:id="rId1"/>
  <headerFooter alignWithMargins="0">
    <oddHeader>&amp;RZałącznik nr 13
 do uchwały Rady Gminy nr  XXXIV/4/2010
z dnia  22 stycznia 2010r.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4">
      <selection activeCell="K90" sqref="K90"/>
    </sheetView>
  </sheetViews>
  <sheetFormatPr defaultColWidth="9.00390625" defaultRowHeight="12.75"/>
  <cols>
    <col min="1" max="1" width="4.375" style="0" customWidth="1"/>
    <col min="2" max="2" width="6.00390625" style="0" customWidth="1"/>
    <col min="3" max="3" width="20.625" style="0" customWidth="1"/>
    <col min="4" max="4" width="8.625" style="0" customWidth="1"/>
    <col min="10" max="10" width="6.25390625" style="0" customWidth="1"/>
    <col min="12" max="12" width="5.625" style="0" customWidth="1"/>
    <col min="14" max="14" width="9.00390625" style="0" customWidth="1"/>
    <col min="15" max="15" width="5.875" style="0" customWidth="1"/>
    <col min="16" max="16" width="5.625" style="0" customWidth="1"/>
  </cols>
  <sheetData>
    <row r="1" spans="1:16" ht="12.75">
      <c r="A1" s="86"/>
      <c r="B1" s="86"/>
      <c r="C1" s="86"/>
      <c r="D1" s="86"/>
      <c r="E1" s="86"/>
      <c r="F1" s="87"/>
      <c r="G1" s="87"/>
      <c r="H1" s="87"/>
      <c r="I1" s="87"/>
      <c r="J1" s="87"/>
      <c r="K1" s="87"/>
      <c r="L1" s="87"/>
      <c r="M1" s="87"/>
      <c r="N1" s="78"/>
      <c r="O1" s="78"/>
      <c r="P1" s="88" t="s">
        <v>17</v>
      </c>
    </row>
    <row r="2" spans="1:16" ht="12.75">
      <c r="A2" s="409" t="s">
        <v>1</v>
      </c>
      <c r="B2" s="409" t="s">
        <v>2</v>
      </c>
      <c r="C2" s="409" t="s">
        <v>9</v>
      </c>
      <c r="D2" s="409" t="s">
        <v>50</v>
      </c>
      <c r="E2" s="416" t="s">
        <v>5</v>
      </c>
      <c r="F2" s="541"/>
      <c r="G2" s="541"/>
      <c r="H2" s="541"/>
      <c r="I2" s="541"/>
      <c r="J2" s="541"/>
      <c r="K2" s="541"/>
      <c r="L2" s="541"/>
      <c r="M2" s="541"/>
      <c r="N2" s="541"/>
      <c r="O2" s="541"/>
      <c r="P2" s="542"/>
    </row>
    <row r="3" spans="1:16" ht="12.75">
      <c r="A3" s="427"/>
      <c r="B3" s="427"/>
      <c r="C3" s="427"/>
      <c r="D3" s="427"/>
      <c r="E3" s="409" t="s">
        <v>11</v>
      </c>
      <c r="F3" s="411" t="s">
        <v>5</v>
      </c>
      <c r="G3" s="411"/>
      <c r="H3" s="411"/>
      <c r="I3" s="411"/>
      <c r="J3" s="411"/>
      <c r="K3" s="411"/>
      <c r="L3" s="411"/>
      <c r="M3" s="409" t="s">
        <v>12</v>
      </c>
      <c r="N3" s="543" t="s">
        <v>5</v>
      </c>
      <c r="O3" s="544"/>
      <c r="P3" s="545"/>
    </row>
    <row r="4" spans="1:16" ht="12.75">
      <c r="A4" s="427"/>
      <c r="B4" s="427"/>
      <c r="C4" s="427"/>
      <c r="D4" s="427"/>
      <c r="E4" s="427"/>
      <c r="F4" s="416" t="s">
        <v>51</v>
      </c>
      <c r="G4" s="542"/>
      <c r="H4" s="409" t="s">
        <v>54</v>
      </c>
      <c r="I4" s="409" t="s">
        <v>55</v>
      </c>
      <c r="J4" s="409" t="s">
        <v>56</v>
      </c>
      <c r="K4" s="409" t="s">
        <v>28</v>
      </c>
      <c r="L4" s="409" t="s">
        <v>29</v>
      </c>
      <c r="M4" s="427"/>
      <c r="N4" s="411" t="s">
        <v>57</v>
      </c>
      <c r="O4" s="411" t="s">
        <v>61</v>
      </c>
      <c r="P4" s="411" t="s">
        <v>60</v>
      </c>
    </row>
    <row r="5" spans="1:16" ht="72">
      <c r="A5" s="410"/>
      <c r="B5" s="410"/>
      <c r="C5" s="410"/>
      <c r="D5" s="410"/>
      <c r="E5" s="410"/>
      <c r="F5" s="90" t="s">
        <v>52</v>
      </c>
      <c r="G5" s="90" t="s">
        <v>53</v>
      </c>
      <c r="H5" s="410"/>
      <c r="I5" s="410"/>
      <c r="J5" s="410"/>
      <c r="K5" s="410"/>
      <c r="L5" s="410"/>
      <c r="M5" s="410"/>
      <c r="N5" s="411"/>
      <c r="O5" s="411"/>
      <c r="P5" s="411"/>
    </row>
    <row r="6" spans="1:16" ht="12.75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>
        <v>6</v>
      </c>
      <c r="G6" s="91">
        <v>7</v>
      </c>
      <c r="H6" s="91">
        <v>8</v>
      </c>
      <c r="I6" s="91">
        <v>9</v>
      </c>
      <c r="J6" s="91">
        <v>10</v>
      </c>
      <c r="K6" s="91">
        <v>11</v>
      </c>
      <c r="L6" s="91">
        <v>12</v>
      </c>
      <c r="M6" s="91">
        <v>13</v>
      </c>
      <c r="N6" s="91">
        <v>14</v>
      </c>
      <c r="O6" s="91">
        <v>15</v>
      </c>
      <c r="P6" s="91">
        <v>16</v>
      </c>
    </row>
    <row r="7" spans="1:16" ht="18.75" customHeight="1">
      <c r="A7" s="99" t="s">
        <v>116</v>
      </c>
      <c r="B7" s="122"/>
      <c r="C7" s="100" t="s">
        <v>132</v>
      </c>
      <c r="D7" s="116">
        <f aca="true" t="shared" si="0" ref="D7:N7">SUM(D8:D10)</f>
        <v>800175</v>
      </c>
      <c r="E7" s="116">
        <f t="shared" si="0"/>
        <v>42375</v>
      </c>
      <c r="F7" s="116">
        <f t="shared" si="0"/>
        <v>0</v>
      </c>
      <c r="G7" s="116">
        <f>SUM(G8:G10)</f>
        <v>42375</v>
      </c>
      <c r="H7" s="116">
        <f t="shared" si="0"/>
        <v>0</v>
      </c>
      <c r="I7" s="116">
        <f t="shared" si="0"/>
        <v>0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757800</v>
      </c>
      <c r="N7" s="117">
        <f t="shared" si="0"/>
        <v>757800</v>
      </c>
      <c r="O7" s="101">
        <v>0</v>
      </c>
      <c r="P7" s="101">
        <v>0</v>
      </c>
    </row>
    <row r="8" spans="1:16" ht="27.75" customHeight="1">
      <c r="A8" s="93"/>
      <c r="B8" s="123" t="s">
        <v>117</v>
      </c>
      <c r="C8" s="94" t="s">
        <v>133</v>
      </c>
      <c r="D8" s="97">
        <v>758075</v>
      </c>
      <c r="E8" s="97">
        <v>275</v>
      </c>
      <c r="F8" s="97">
        <v>0</v>
      </c>
      <c r="G8" s="97">
        <v>275</v>
      </c>
      <c r="H8" s="97">
        <v>0</v>
      </c>
      <c r="I8" s="97">
        <v>0</v>
      </c>
      <c r="J8" s="97"/>
      <c r="K8" s="97">
        <v>0</v>
      </c>
      <c r="L8" s="97">
        <v>0</v>
      </c>
      <c r="M8" s="97">
        <v>757800</v>
      </c>
      <c r="N8" s="98">
        <v>757800</v>
      </c>
      <c r="O8" s="98">
        <v>0</v>
      </c>
      <c r="P8" s="98">
        <v>0</v>
      </c>
    </row>
    <row r="9" spans="1:16" ht="18.75" customHeight="1">
      <c r="A9" s="93"/>
      <c r="B9" s="123" t="s">
        <v>134</v>
      </c>
      <c r="C9" s="94" t="s">
        <v>135</v>
      </c>
      <c r="D9" s="97">
        <v>2100</v>
      </c>
      <c r="E9" s="97">
        <v>2100</v>
      </c>
      <c r="F9" s="97">
        <v>0</v>
      </c>
      <c r="G9" s="97">
        <v>2100</v>
      </c>
      <c r="H9" s="97">
        <v>0</v>
      </c>
      <c r="I9" s="97">
        <v>0</v>
      </c>
      <c r="J9" s="97">
        <v>0</v>
      </c>
      <c r="K9" s="97">
        <v>0</v>
      </c>
      <c r="L9" s="97">
        <v>0</v>
      </c>
      <c r="M9" s="97">
        <v>0</v>
      </c>
      <c r="N9" s="98">
        <v>0</v>
      </c>
      <c r="O9" s="98">
        <v>0</v>
      </c>
      <c r="P9" s="98">
        <v>0</v>
      </c>
    </row>
    <row r="10" spans="1:16" ht="18.75" customHeight="1">
      <c r="A10" s="93"/>
      <c r="B10" s="123" t="s">
        <v>136</v>
      </c>
      <c r="C10" s="94" t="s">
        <v>137</v>
      </c>
      <c r="D10" s="97">
        <v>40000</v>
      </c>
      <c r="E10" s="97">
        <v>40000</v>
      </c>
      <c r="F10" s="97">
        <v>0</v>
      </c>
      <c r="G10" s="97">
        <v>40000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8">
        <v>0</v>
      </c>
      <c r="O10" s="98"/>
      <c r="P10" s="98">
        <v>0</v>
      </c>
    </row>
    <row r="11" spans="1:16" ht="33.75" customHeight="1">
      <c r="A11" s="102" t="s">
        <v>138</v>
      </c>
      <c r="B11" s="124"/>
      <c r="C11" s="103" t="s">
        <v>139</v>
      </c>
      <c r="D11" s="104">
        <f>SUM(D12)</f>
        <v>130000</v>
      </c>
      <c r="E11" s="104">
        <f>SUM(E12)</f>
        <v>130000</v>
      </c>
      <c r="F11" s="104">
        <v>0</v>
      </c>
      <c r="G11" s="104">
        <v>0</v>
      </c>
      <c r="H11" s="104">
        <f>SUM(H12)</f>
        <v>130000</v>
      </c>
      <c r="I11" s="104">
        <v>0</v>
      </c>
      <c r="J11" s="104">
        <v>0</v>
      </c>
      <c r="K11" s="104"/>
      <c r="L11" s="104">
        <v>0</v>
      </c>
      <c r="M11" s="104">
        <v>0</v>
      </c>
      <c r="N11" s="105">
        <v>0</v>
      </c>
      <c r="O11" s="105">
        <v>0</v>
      </c>
      <c r="P11" s="105">
        <v>0</v>
      </c>
    </row>
    <row r="12" spans="1:16" ht="16.5" customHeight="1">
      <c r="A12" s="93"/>
      <c r="B12" s="123" t="s">
        <v>140</v>
      </c>
      <c r="C12" s="94" t="s">
        <v>141</v>
      </c>
      <c r="D12" s="97">
        <v>130000</v>
      </c>
      <c r="E12" s="97">
        <v>130000</v>
      </c>
      <c r="F12" s="97">
        <v>0</v>
      </c>
      <c r="G12" s="97">
        <v>0</v>
      </c>
      <c r="H12" s="97">
        <v>130000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8">
        <v>0</v>
      </c>
      <c r="O12" s="98">
        <v>0</v>
      </c>
      <c r="P12" s="98">
        <v>0</v>
      </c>
    </row>
    <row r="13" spans="1:16" ht="12.75">
      <c r="A13" s="102" t="s">
        <v>142</v>
      </c>
      <c r="B13" s="124"/>
      <c r="C13" s="103" t="s">
        <v>143</v>
      </c>
      <c r="D13" s="104">
        <f aca="true" t="shared" si="1" ref="D13:J13">SUM(D14:D18)</f>
        <v>1144868</v>
      </c>
      <c r="E13" s="104">
        <f t="shared" si="1"/>
        <v>200368</v>
      </c>
      <c r="F13" s="104">
        <f t="shared" si="1"/>
        <v>52900</v>
      </c>
      <c r="G13" s="104">
        <f t="shared" si="1"/>
        <v>146868</v>
      </c>
      <c r="H13" s="104">
        <f t="shared" si="1"/>
        <v>0</v>
      </c>
      <c r="I13" s="104">
        <f t="shared" si="1"/>
        <v>600</v>
      </c>
      <c r="J13" s="104">
        <f t="shared" si="1"/>
        <v>0</v>
      </c>
      <c r="K13" s="104"/>
      <c r="L13" s="104"/>
      <c r="M13" s="104">
        <f>SUM(M14:M18)</f>
        <v>944500</v>
      </c>
      <c r="N13" s="104">
        <f>SUM(N14:N18)</f>
        <v>944500</v>
      </c>
      <c r="O13" s="105">
        <v>0</v>
      </c>
      <c r="P13" s="105">
        <v>0</v>
      </c>
    </row>
    <row r="14" spans="1:16" ht="18.75" customHeight="1">
      <c r="A14" s="93"/>
      <c r="B14" s="123" t="s">
        <v>144</v>
      </c>
      <c r="C14" s="94" t="s">
        <v>145</v>
      </c>
      <c r="D14" s="97">
        <v>24000</v>
      </c>
      <c r="E14" s="97">
        <v>24000</v>
      </c>
      <c r="F14" s="97">
        <v>0</v>
      </c>
      <c r="G14" s="97">
        <v>24000</v>
      </c>
      <c r="H14" s="97">
        <v>0</v>
      </c>
      <c r="I14" s="97"/>
      <c r="J14" s="97">
        <v>0</v>
      </c>
      <c r="K14" s="97">
        <v>0</v>
      </c>
      <c r="L14" s="97">
        <v>0</v>
      </c>
      <c r="M14" s="97">
        <v>0</v>
      </c>
      <c r="N14" s="98">
        <v>0</v>
      </c>
      <c r="O14" s="98">
        <v>0</v>
      </c>
      <c r="P14" s="98">
        <v>0</v>
      </c>
    </row>
    <row r="15" spans="1:16" ht="21" customHeight="1">
      <c r="A15" s="93"/>
      <c r="B15" s="123" t="s">
        <v>146</v>
      </c>
      <c r="C15" s="94" t="s">
        <v>147</v>
      </c>
      <c r="D15" s="97">
        <v>543800</v>
      </c>
      <c r="E15" s="97">
        <v>11500</v>
      </c>
      <c r="F15" s="97">
        <v>0</v>
      </c>
      <c r="G15" s="97">
        <v>11500</v>
      </c>
      <c r="H15" s="97">
        <v>0</v>
      </c>
      <c r="I15" s="97">
        <v>0</v>
      </c>
      <c r="J15" s="97"/>
      <c r="K15" s="97">
        <v>0</v>
      </c>
      <c r="L15" s="97">
        <v>0</v>
      </c>
      <c r="M15" s="97">
        <v>532300</v>
      </c>
      <c r="N15" s="98">
        <v>532300</v>
      </c>
      <c r="O15" s="98">
        <v>0</v>
      </c>
      <c r="P15" s="98">
        <v>0</v>
      </c>
    </row>
    <row r="16" spans="1:16" ht="18" customHeight="1">
      <c r="A16" s="94"/>
      <c r="B16" s="546">
        <v>60016</v>
      </c>
      <c r="C16" s="546" t="s">
        <v>148</v>
      </c>
      <c r="D16" s="97">
        <v>208000</v>
      </c>
      <c r="E16" s="97">
        <v>158000</v>
      </c>
      <c r="F16" s="97">
        <v>52900</v>
      </c>
      <c r="G16" s="97">
        <v>89500</v>
      </c>
      <c r="H16" s="97">
        <v>15000</v>
      </c>
      <c r="I16" s="97">
        <v>600</v>
      </c>
      <c r="J16" s="97">
        <v>0</v>
      </c>
      <c r="K16" s="97">
        <v>0</v>
      </c>
      <c r="L16" s="97">
        <v>0</v>
      </c>
      <c r="M16" s="97">
        <v>50000</v>
      </c>
      <c r="N16" s="98">
        <v>50000</v>
      </c>
      <c r="O16" s="98">
        <v>0</v>
      </c>
      <c r="P16" s="98">
        <v>0</v>
      </c>
    </row>
    <row r="17" spans="1:16" ht="18" customHeight="1">
      <c r="A17" s="94"/>
      <c r="B17" s="547"/>
      <c r="C17" s="547"/>
      <c r="D17" s="97">
        <f>SUM(G17:H17)</f>
        <v>6868</v>
      </c>
      <c r="E17" s="97">
        <f>SUM(G17:H17)</f>
        <v>6868</v>
      </c>
      <c r="F17" s="97"/>
      <c r="G17" s="97">
        <v>21868</v>
      </c>
      <c r="H17" s="97">
        <v>-15000</v>
      </c>
      <c r="I17" s="97"/>
      <c r="J17" s="97"/>
      <c r="K17" s="97"/>
      <c r="L17" s="97"/>
      <c r="M17" s="97"/>
      <c r="N17" s="98"/>
      <c r="O17" s="98"/>
      <c r="P17" s="98"/>
    </row>
    <row r="18" spans="1:16" ht="18.75" customHeight="1">
      <c r="A18" s="94"/>
      <c r="B18" s="94">
        <v>60095</v>
      </c>
      <c r="C18" s="94" t="s">
        <v>137</v>
      </c>
      <c r="D18" s="97">
        <v>362200</v>
      </c>
      <c r="E18" s="97">
        <v>0</v>
      </c>
      <c r="F18" s="97">
        <v>0</v>
      </c>
      <c r="G18" s="97">
        <v>0</v>
      </c>
      <c r="H18" s="97">
        <v>0</v>
      </c>
      <c r="I18" s="97">
        <v>0</v>
      </c>
      <c r="J18" s="106">
        <v>0</v>
      </c>
      <c r="K18" s="97">
        <v>0</v>
      </c>
      <c r="L18" s="97">
        <v>0</v>
      </c>
      <c r="M18" s="97">
        <v>362200</v>
      </c>
      <c r="N18" s="98">
        <v>362200</v>
      </c>
      <c r="O18" s="98">
        <v>0</v>
      </c>
      <c r="P18" s="98">
        <v>0</v>
      </c>
    </row>
    <row r="19" spans="1:16" ht="21" customHeight="1">
      <c r="A19" s="112">
        <v>700</v>
      </c>
      <c r="B19" s="112"/>
      <c r="C19" s="112" t="s">
        <v>149</v>
      </c>
      <c r="D19" s="113">
        <f>SUM(D20)</f>
        <v>26000</v>
      </c>
      <c r="E19" s="113">
        <f>SUM(E20)</f>
        <v>26000</v>
      </c>
      <c r="F19" s="113">
        <v>0</v>
      </c>
      <c r="G19" s="113">
        <f>SUM(G20)</f>
        <v>26000</v>
      </c>
      <c r="H19" s="113">
        <v>0</v>
      </c>
      <c r="I19" s="113">
        <v>0</v>
      </c>
      <c r="J19" s="114">
        <v>0</v>
      </c>
      <c r="K19" s="113">
        <v>0</v>
      </c>
      <c r="L19" s="113">
        <v>0</v>
      </c>
      <c r="M19" s="113">
        <v>0</v>
      </c>
      <c r="N19" s="115">
        <v>0</v>
      </c>
      <c r="O19" s="115">
        <v>0</v>
      </c>
      <c r="P19" s="115">
        <v>0</v>
      </c>
    </row>
    <row r="20" spans="1:16" ht="22.5" customHeight="1">
      <c r="A20" s="108"/>
      <c r="B20" s="108">
        <v>70005</v>
      </c>
      <c r="C20" s="108" t="s">
        <v>150</v>
      </c>
      <c r="D20" s="109">
        <v>26000</v>
      </c>
      <c r="E20" s="109">
        <v>26000</v>
      </c>
      <c r="F20" s="109">
        <v>0</v>
      </c>
      <c r="G20" s="109">
        <v>26000</v>
      </c>
      <c r="H20" s="109">
        <v>0</v>
      </c>
      <c r="I20" s="109">
        <v>0</v>
      </c>
      <c r="J20" s="110">
        <v>0</v>
      </c>
      <c r="K20" s="109">
        <v>0</v>
      </c>
      <c r="L20" s="109">
        <v>0</v>
      </c>
      <c r="M20" s="109">
        <v>0</v>
      </c>
      <c r="N20" s="111">
        <v>0</v>
      </c>
      <c r="O20" s="111">
        <v>0</v>
      </c>
      <c r="P20" s="111">
        <v>0</v>
      </c>
    </row>
    <row r="21" spans="1:16" ht="16.5" customHeight="1">
      <c r="A21" s="112">
        <v>710</v>
      </c>
      <c r="B21" s="112"/>
      <c r="C21" s="112" t="s">
        <v>151</v>
      </c>
      <c r="D21" s="113">
        <f>SUM(D22:D24)</f>
        <v>62211</v>
      </c>
      <c r="E21" s="113">
        <f>SUM(E22:E24)</f>
        <v>62211</v>
      </c>
      <c r="F21" s="113">
        <v>0</v>
      </c>
      <c r="G21" s="113">
        <f>SUM(G22:G24)</f>
        <v>62211</v>
      </c>
      <c r="H21" s="113">
        <v>0</v>
      </c>
      <c r="I21" s="113">
        <v>0</v>
      </c>
      <c r="J21" s="114">
        <v>0</v>
      </c>
      <c r="K21" s="113">
        <v>0</v>
      </c>
      <c r="L21" s="113">
        <v>0</v>
      </c>
      <c r="M21" s="113">
        <v>0</v>
      </c>
      <c r="N21" s="115">
        <v>0</v>
      </c>
      <c r="O21" s="115">
        <v>0</v>
      </c>
      <c r="P21" s="115">
        <v>0</v>
      </c>
    </row>
    <row r="22" spans="1:16" ht="23.25" customHeight="1">
      <c r="A22" s="108"/>
      <c r="B22" s="108">
        <v>71004</v>
      </c>
      <c r="C22" s="108" t="s">
        <v>152</v>
      </c>
      <c r="D22" s="109">
        <v>60000</v>
      </c>
      <c r="E22" s="109">
        <v>60000</v>
      </c>
      <c r="F22" s="109">
        <v>0</v>
      </c>
      <c r="G22" s="109">
        <v>60000</v>
      </c>
      <c r="H22" s="109">
        <v>0</v>
      </c>
      <c r="I22" s="109">
        <v>0</v>
      </c>
      <c r="J22" s="110">
        <v>0</v>
      </c>
      <c r="K22" s="109">
        <v>0</v>
      </c>
      <c r="L22" s="109">
        <v>0</v>
      </c>
      <c r="M22" s="109">
        <v>0</v>
      </c>
      <c r="N22" s="111">
        <v>0</v>
      </c>
      <c r="O22" s="111">
        <v>0</v>
      </c>
      <c r="P22" s="111">
        <v>0</v>
      </c>
    </row>
    <row r="23" spans="1:16" ht="15.75" customHeight="1">
      <c r="A23" s="108"/>
      <c r="B23" s="108">
        <v>71035</v>
      </c>
      <c r="C23" s="108" t="s">
        <v>153</v>
      </c>
      <c r="D23" s="109">
        <v>1711</v>
      </c>
      <c r="E23" s="109">
        <v>1711</v>
      </c>
      <c r="F23" s="109">
        <v>0</v>
      </c>
      <c r="G23" s="109">
        <v>1711</v>
      </c>
      <c r="H23" s="109">
        <v>0</v>
      </c>
      <c r="I23" s="109">
        <v>0</v>
      </c>
      <c r="J23" s="110">
        <v>0</v>
      </c>
      <c r="K23" s="109">
        <v>0</v>
      </c>
      <c r="L23" s="109">
        <v>0</v>
      </c>
      <c r="M23" s="109">
        <v>0</v>
      </c>
      <c r="N23" s="111">
        <v>0</v>
      </c>
      <c r="O23" s="111">
        <v>0</v>
      </c>
      <c r="P23" s="111">
        <v>0</v>
      </c>
    </row>
    <row r="24" spans="1:16" ht="18" customHeight="1">
      <c r="A24" s="108"/>
      <c r="B24" s="108">
        <v>71095</v>
      </c>
      <c r="C24" s="108" t="s">
        <v>137</v>
      </c>
      <c r="D24" s="109">
        <v>500</v>
      </c>
      <c r="E24" s="109">
        <v>500</v>
      </c>
      <c r="F24" s="109">
        <v>0</v>
      </c>
      <c r="G24" s="109">
        <v>500</v>
      </c>
      <c r="H24" s="109">
        <v>0</v>
      </c>
      <c r="I24" s="109">
        <v>0</v>
      </c>
      <c r="J24" s="110">
        <v>0</v>
      </c>
      <c r="K24" s="109">
        <v>0</v>
      </c>
      <c r="L24" s="109">
        <v>0</v>
      </c>
      <c r="M24" s="109">
        <v>0</v>
      </c>
      <c r="N24" s="111">
        <v>0</v>
      </c>
      <c r="O24" s="111">
        <v>0</v>
      </c>
      <c r="P24" s="111">
        <v>0</v>
      </c>
    </row>
    <row r="25" spans="1:16" ht="15.75" customHeight="1">
      <c r="A25" s="112">
        <v>750</v>
      </c>
      <c r="B25" s="112"/>
      <c r="C25" s="112" t="s">
        <v>154</v>
      </c>
      <c r="D25" s="113">
        <f>SUM(D26:D30)</f>
        <v>1385100</v>
      </c>
      <c r="E25" s="113">
        <f>SUM(E26:E30)</f>
        <v>1290375</v>
      </c>
      <c r="F25" s="113">
        <f>SUM(F26:F30)</f>
        <v>990775</v>
      </c>
      <c r="G25" s="113">
        <f>SUM(G26:G30)</f>
        <v>209100</v>
      </c>
      <c r="H25" s="113">
        <v>0</v>
      </c>
      <c r="I25" s="113">
        <f>SUM(I26:I30)</f>
        <v>90500</v>
      </c>
      <c r="J25" s="114">
        <v>0</v>
      </c>
      <c r="K25" s="113">
        <v>0</v>
      </c>
      <c r="L25" s="113">
        <v>0</v>
      </c>
      <c r="M25" s="113">
        <f>SUM(M26:M30)</f>
        <v>94725</v>
      </c>
      <c r="N25" s="113">
        <f>SUM(N26:N30)</f>
        <v>94725</v>
      </c>
      <c r="O25" s="115">
        <v>0</v>
      </c>
      <c r="P25" s="115">
        <v>0</v>
      </c>
    </row>
    <row r="26" spans="1:16" ht="16.5" customHeight="1">
      <c r="A26" s="108"/>
      <c r="B26" s="108">
        <v>75011</v>
      </c>
      <c r="C26" s="108" t="s">
        <v>155</v>
      </c>
      <c r="D26" s="109">
        <v>47775</v>
      </c>
      <c r="E26" s="109">
        <v>47775</v>
      </c>
      <c r="F26" s="109">
        <v>41775</v>
      </c>
      <c r="G26" s="109">
        <v>6000</v>
      </c>
      <c r="H26" s="109">
        <v>0</v>
      </c>
      <c r="I26" s="109">
        <v>0</v>
      </c>
      <c r="J26" s="110">
        <v>0</v>
      </c>
      <c r="K26" s="109">
        <v>0</v>
      </c>
      <c r="L26" s="109">
        <v>0</v>
      </c>
      <c r="M26" s="109">
        <v>0</v>
      </c>
      <c r="N26" s="111">
        <v>0</v>
      </c>
      <c r="O26" s="111">
        <v>0</v>
      </c>
      <c r="P26" s="111">
        <v>0</v>
      </c>
    </row>
    <row r="27" spans="1:16" ht="12.75" customHeight="1">
      <c r="A27" s="108"/>
      <c r="B27" s="108">
        <v>75022</v>
      </c>
      <c r="C27" s="108" t="s">
        <v>156</v>
      </c>
      <c r="D27" s="109">
        <v>83000</v>
      </c>
      <c r="E27" s="109">
        <v>83000</v>
      </c>
      <c r="F27" s="109">
        <v>0</v>
      </c>
      <c r="G27" s="109">
        <v>5000</v>
      </c>
      <c r="H27" s="109">
        <v>0</v>
      </c>
      <c r="I27" s="109">
        <v>78000</v>
      </c>
      <c r="J27" s="110">
        <v>0</v>
      </c>
      <c r="K27" s="109">
        <v>0</v>
      </c>
      <c r="L27" s="109">
        <v>0</v>
      </c>
      <c r="M27" s="109">
        <v>0</v>
      </c>
      <c r="N27" s="111">
        <v>0</v>
      </c>
      <c r="O27" s="111">
        <v>0</v>
      </c>
      <c r="P27" s="111">
        <v>0</v>
      </c>
    </row>
    <row r="28" spans="1:16" ht="18" customHeight="1">
      <c r="A28" s="108"/>
      <c r="B28" s="108">
        <v>75023</v>
      </c>
      <c r="C28" s="108" t="s">
        <v>157</v>
      </c>
      <c r="D28" s="109">
        <v>1230325</v>
      </c>
      <c r="E28" s="109">
        <v>1135600</v>
      </c>
      <c r="F28" s="109">
        <v>949000</v>
      </c>
      <c r="G28" s="109">
        <v>186100</v>
      </c>
      <c r="H28" s="109">
        <v>0</v>
      </c>
      <c r="I28" s="109">
        <v>500</v>
      </c>
      <c r="J28" s="110">
        <v>0</v>
      </c>
      <c r="K28" s="109">
        <v>0</v>
      </c>
      <c r="L28" s="109">
        <v>0</v>
      </c>
      <c r="M28" s="109">
        <v>94725</v>
      </c>
      <c r="N28" s="111">
        <v>94725</v>
      </c>
      <c r="O28" s="111">
        <v>0</v>
      </c>
      <c r="P28" s="111">
        <v>0</v>
      </c>
    </row>
    <row r="29" spans="1:16" ht="24" customHeight="1">
      <c r="A29" s="108"/>
      <c r="B29" s="108">
        <v>75075</v>
      </c>
      <c r="C29" s="108" t="s">
        <v>158</v>
      </c>
      <c r="D29" s="109">
        <v>12000</v>
      </c>
      <c r="E29" s="109">
        <v>12000</v>
      </c>
      <c r="F29" s="109">
        <v>0</v>
      </c>
      <c r="G29" s="109">
        <v>12000</v>
      </c>
      <c r="H29" s="109">
        <v>0</v>
      </c>
      <c r="I29" s="109">
        <v>0</v>
      </c>
      <c r="J29" s="110">
        <v>0</v>
      </c>
      <c r="K29" s="109">
        <v>0</v>
      </c>
      <c r="L29" s="109">
        <v>0</v>
      </c>
      <c r="M29" s="109">
        <v>0</v>
      </c>
      <c r="N29" s="111">
        <v>0</v>
      </c>
      <c r="O29" s="111">
        <v>0</v>
      </c>
      <c r="P29" s="111">
        <v>0</v>
      </c>
    </row>
    <row r="30" spans="1:16" ht="16.5" customHeight="1">
      <c r="A30" s="108"/>
      <c r="B30" s="108">
        <v>75095</v>
      </c>
      <c r="C30" s="108" t="s">
        <v>137</v>
      </c>
      <c r="D30" s="109">
        <v>12000</v>
      </c>
      <c r="E30" s="109">
        <v>12000</v>
      </c>
      <c r="F30" s="109">
        <v>0</v>
      </c>
      <c r="G30" s="109">
        <v>0</v>
      </c>
      <c r="H30" s="109">
        <v>0</v>
      </c>
      <c r="I30" s="109">
        <v>12000</v>
      </c>
      <c r="J30" s="110">
        <v>0</v>
      </c>
      <c r="K30" s="109">
        <v>0</v>
      </c>
      <c r="L30" s="109">
        <v>0</v>
      </c>
      <c r="M30" s="109">
        <v>0</v>
      </c>
      <c r="N30" s="111">
        <v>0</v>
      </c>
      <c r="O30" s="111">
        <v>0</v>
      </c>
      <c r="P30" s="111">
        <v>0</v>
      </c>
    </row>
    <row r="31" spans="1:16" ht="49.5" customHeight="1">
      <c r="A31" s="112">
        <v>751</v>
      </c>
      <c r="B31" s="112"/>
      <c r="C31" s="112" t="s">
        <v>159</v>
      </c>
      <c r="D31" s="113">
        <f aca="true" t="shared" si="2" ref="D31:P31">SUM(D32)</f>
        <v>876</v>
      </c>
      <c r="E31" s="113">
        <f t="shared" si="2"/>
        <v>876</v>
      </c>
      <c r="F31" s="113">
        <f t="shared" si="2"/>
        <v>876</v>
      </c>
      <c r="G31" s="113">
        <f t="shared" si="2"/>
        <v>0</v>
      </c>
      <c r="H31" s="113">
        <f t="shared" si="2"/>
        <v>0</v>
      </c>
      <c r="I31" s="113">
        <f t="shared" si="2"/>
        <v>0</v>
      </c>
      <c r="J31" s="113">
        <f t="shared" si="2"/>
        <v>0</v>
      </c>
      <c r="K31" s="113">
        <f t="shared" si="2"/>
        <v>0</v>
      </c>
      <c r="L31" s="113">
        <f t="shared" si="2"/>
        <v>0</v>
      </c>
      <c r="M31" s="113">
        <f t="shared" si="2"/>
        <v>0</v>
      </c>
      <c r="N31" s="113">
        <f t="shared" si="2"/>
        <v>0</v>
      </c>
      <c r="O31" s="113">
        <f t="shared" si="2"/>
        <v>0</v>
      </c>
      <c r="P31" s="113">
        <f t="shared" si="2"/>
        <v>0</v>
      </c>
    </row>
    <row r="32" spans="1:16" ht="34.5" customHeight="1">
      <c r="A32" s="108"/>
      <c r="B32" s="108">
        <v>75101</v>
      </c>
      <c r="C32" s="108" t="s">
        <v>160</v>
      </c>
      <c r="D32" s="109">
        <v>876</v>
      </c>
      <c r="E32" s="109">
        <v>876</v>
      </c>
      <c r="F32" s="109">
        <v>876</v>
      </c>
      <c r="G32" s="109">
        <v>0</v>
      </c>
      <c r="H32" s="109">
        <v>0</v>
      </c>
      <c r="I32" s="109">
        <v>0</v>
      </c>
      <c r="J32" s="110">
        <v>0</v>
      </c>
      <c r="K32" s="109">
        <v>0</v>
      </c>
      <c r="L32" s="109">
        <v>0</v>
      </c>
      <c r="M32" s="109">
        <v>0</v>
      </c>
      <c r="N32" s="111">
        <v>0</v>
      </c>
      <c r="O32" s="111">
        <v>0</v>
      </c>
      <c r="P32" s="111">
        <v>0</v>
      </c>
    </row>
    <row r="33" spans="1:16" ht="36" customHeight="1">
      <c r="A33" s="112">
        <v>754</v>
      </c>
      <c r="B33" s="112"/>
      <c r="C33" s="112" t="s">
        <v>161</v>
      </c>
      <c r="D33" s="113">
        <f>SUM(D34:D36)</f>
        <v>85000</v>
      </c>
      <c r="E33" s="113">
        <f>SUM(E34:E36)</f>
        <v>75000</v>
      </c>
      <c r="F33" s="113">
        <f>SUM(F34:F36)</f>
        <v>14000</v>
      </c>
      <c r="G33" s="113">
        <f>SUM(G34:G36)</f>
        <v>61000</v>
      </c>
      <c r="H33" s="113">
        <v>0</v>
      </c>
      <c r="I33" s="113">
        <v>0</v>
      </c>
      <c r="J33" s="114">
        <v>0</v>
      </c>
      <c r="K33" s="113">
        <v>0</v>
      </c>
      <c r="L33" s="113">
        <v>0</v>
      </c>
      <c r="M33" s="113">
        <f>SUM(M34:M36)</f>
        <v>10000</v>
      </c>
      <c r="N33" s="113">
        <f>SUM(N34:N36)</f>
        <v>10000</v>
      </c>
      <c r="O33" s="115">
        <v>0</v>
      </c>
      <c r="P33" s="115">
        <v>0</v>
      </c>
    </row>
    <row r="34" spans="1:16" ht="35.25" customHeight="1">
      <c r="A34" s="108"/>
      <c r="B34" s="108">
        <v>75411</v>
      </c>
      <c r="C34" s="108" t="s">
        <v>162</v>
      </c>
      <c r="D34" s="109">
        <v>30000</v>
      </c>
      <c r="E34" s="109">
        <v>30000</v>
      </c>
      <c r="F34" s="109">
        <v>0</v>
      </c>
      <c r="G34" s="109">
        <v>30000</v>
      </c>
      <c r="H34" s="109">
        <v>0</v>
      </c>
      <c r="I34" s="109">
        <v>0</v>
      </c>
      <c r="J34" s="110">
        <v>0</v>
      </c>
      <c r="K34" s="109">
        <v>0</v>
      </c>
      <c r="L34" s="109">
        <v>0</v>
      </c>
      <c r="M34" s="109">
        <v>0</v>
      </c>
      <c r="N34" s="111">
        <v>0</v>
      </c>
      <c r="O34" s="111">
        <v>0</v>
      </c>
      <c r="P34" s="111">
        <v>0</v>
      </c>
    </row>
    <row r="35" spans="1:16" ht="16.5" customHeight="1">
      <c r="A35" s="108"/>
      <c r="B35" s="108">
        <v>75412</v>
      </c>
      <c r="C35" s="108" t="s">
        <v>163</v>
      </c>
      <c r="D35" s="109">
        <v>53000</v>
      </c>
      <c r="E35" s="109">
        <v>43000</v>
      </c>
      <c r="F35" s="109">
        <v>14000</v>
      </c>
      <c r="G35" s="109">
        <v>29000</v>
      </c>
      <c r="H35" s="109">
        <v>0</v>
      </c>
      <c r="I35" s="109">
        <v>0</v>
      </c>
      <c r="J35" s="110">
        <v>0</v>
      </c>
      <c r="K35" s="109">
        <v>0</v>
      </c>
      <c r="L35" s="109">
        <v>0</v>
      </c>
      <c r="M35" s="109">
        <v>10000</v>
      </c>
      <c r="N35" s="111">
        <v>10000</v>
      </c>
      <c r="O35" s="111">
        <v>0</v>
      </c>
      <c r="P35" s="111">
        <v>0</v>
      </c>
    </row>
    <row r="36" spans="1:16" ht="15.75" customHeight="1">
      <c r="A36" s="108"/>
      <c r="B36" s="108">
        <v>75421</v>
      </c>
      <c r="C36" s="108" t="s">
        <v>164</v>
      </c>
      <c r="D36" s="109">
        <v>2000</v>
      </c>
      <c r="E36" s="109">
        <v>2000</v>
      </c>
      <c r="F36" s="109">
        <v>0</v>
      </c>
      <c r="G36" s="109">
        <v>2000</v>
      </c>
      <c r="H36" s="109">
        <v>0</v>
      </c>
      <c r="I36" s="109">
        <v>0</v>
      </c>
      <c r="J36" s="110">
        <v>0</v>
      </c>
      <c r="K36" s="109">
        <v>0</v>
      </c>
      <c r="L36" s="109">
        <v>0</v>
      </c>
      <c r="M36" s="109">
        <v>0</v>
      </c>
      <c r="N36" s="111">
        <v>0</v>
      </c>
      <c r="O36" s="111">
        <v>0</v>
      </c>
      <c r="P36" s="111">
        <v>0</v>
      </c>
    </row>
    <row r="37" spans="1:16" ht="92.25" customHeight="1">
      <c r="A37" s="112">
        <v>756</v>
      </c>
      <c r="B37" s="118"/>
      <c r="C37" s="118" t="s">
        <v>165</v>
      </c>
      <c r="D37" s="114">
        <f aca="true" t="shared" si="3" ref="D37:P37">SUM(D38)</f>
        <v>34000</v>
      </c>
      <c r="E37" s="114">
        <f t="shared" si="3"/>
        <v>34000</v>
      </c>
      <c r="F37" s="114">
        <f t="shared" si="3"/>
        <v>13000</v>
      </c>
      <c r="G37" s="114">
        <f t="shared" si="3"/>
        <v>21000</v>
      </c>
      <c r="H37" s="114">
        <f t="shared" si="3"/>
        <v>0</v>
      </c>
      <c r="I37" s="114">
        <f t="shared" si="3"/>
        <v>0</v>
      </c>
      <c r="J37" s="114">
        <f t="shared" si="3"/>
        <v>0</v>
      </c>
      <c r="K37" s="114">
        <f t="shared" si="3"/>
        <v>0</v>
      </c>
      <c r="L37" s="114">
        <f t="shared" si="3"/>
        <v>0</v>
      </c>
      <c r="M37" s="114">
        <f t="shared" si="3"/>
        <v>0</v>
      </c>
      <c r="N37" s="114">
        <f t="shared" si="3"/>
        <v>0</v>
      </c>
      <c r="O37" s="114">
        <f t="shared" si="3"/>
        <v>0</v>
      </c>
      <c r="P37" s="114">
        <f t="shared" si="3"/>
        <v>0</v>
      </c>
    </row>
    <row r="38" spans="1:16" ht="36.75" customHeight="1">
      <c r="A38" s="108"/>
      <c r="B38" s="108">
        <v>75647</v>
      </c>
      <c r="C38" s="108" t="s">
        <v>166</v>
      </c>
      <c r="D38" s="109">
        <v>34000</v>
      </c>
      <c r="E38" s="109">
        <v>34000</v>
      </c>
      <c r="F38" s="109">
        <v>13000</v>
      </c>
      <c r="G38" s="109">
        <v>21000</v>
      </c>
      <c r="H38" s="109">
        <v>0</v>
      </c>
      <c r="I38" s="109">
        <v>0</v>
      </c>
      <c r="J38" s="110">
        <v>0</v>
      </c>
      <c r="K38" s="109">
        <v>0</v>
      </c>
      <c r="L38" s="109">
        <v>0</v>
      </c>
      <c r="M38" s="109">
        <v>0</v>
      </c>
      <c r="N38" s="111">
        <v>0</v>
      </c>
      <c r="O38" s="111">
        <v>0</v>
      </c>
      <c r="P38" s="111">
        <v>0</v>
      </c>
    </row>
    <row r="39" spans="1:16" ht="24.75" customHeight="1">
      <c r="A39" s="112">
        <v>757</v>
      </c>
      <c r="B39" s="112"/>
      <c r="C39" s="112" t="s">
        <v>167</v>
      </c>
      <c r="D39" s="113">
        <f aca="true" t="shared" si="4" ref="D39:K39">SUM(D40)</f>
        <v>240000</v>
      </c>
      <c r="E39" s="113">
        <f t="shared" si="4"/>
        <v>240000</v>
      </c>
      <c r="F39" s="113">
        <f t="shared" si="4"/>
        <v>0</v>
      </c>
      <c r="G39" s="113">
        <f t="shared" si="4"/>
        <v>0</v>
      </c>
      <c r="H39" s="113">
        <f t="shared" si="4"/>
        <v>0</v>
      </c>
      <c r="I39" s="113">
        <f t="shared" si="4"/>
        <v>0</v>
      </c>
      <c r="J39" s="114">
        <f t="shared" si="4"/>
        <v>0</v>
      </c>
      <c r="K39" s="113">
        <f t="shared" si="4"/>
        <v>240000</v>
      </c>
      <c r="L39" s="113">
        <v>0</v>
      </c>
      <c r="M39" s="113">
        <v>0</v>
      </c>
      <c r="N39" s="115">
        <v>0</v>
      </c>
      <c r="O39" s="115">
        <v>0</v>
      </c>
      <c r="P39" s="115">
        <v>0</v>
      </c>
    </row>
    <row r="40" spans="1:16" ht="36" customHeight="1">
      <c r="A40" s="108"/>
      <c r="B40" s="108">
        <v>75702</v>
      </c>
      <c r="C40" s="108" t="s">
        <v>168</v>
      </c>
      <c r="D40" s="109">
        <v>240000</v>
      </c>
      <c r="E40" s="109">
        <v>240000</v>
      </c>
      <c r="F40" s="109">
        <v>0</v>
      </c>
      <c r="G40" s="109">
        <v>0</v>
      </c>
      <c r="H40" s="109">
        <v>0</v>
      </c>
      <c r="I40" s="109">
        <v>0</v>
      </c>
      <c r="J40" s="110">
        <v>0</v>
      </c>
      <c r="K40" s="109">
        <v>240000</v>
      </c>
      <c r="L40" s="109">
        <v>0</v>
      </c>
      <c r="M40" s="109">
        <v>0</v>
      </c>
      <c r="N40" s="111">
        <v>0</v>
      </c>
      <c r="O40" s="111">
        <v>0</v>
      </c>
      <c r="P40" s="111">
        <v>0</v>
      </c>
    </row>
    <row r="41" spans="1:16" ht="14.25" customHeight="1">
      <c r="A41" s="112">
        <v>758</v>
      </c>
      <c r="B41" s="112"/>
      <c r="C41" s="112" t="s">
        <v>169</v>
      </c>
      <c r="D41" s="113">
        <f aca="true" t="shared" si="5" ref="D41:J41">SUM(D42)</f>
        <v>80000</v>
      </c>
      <c r="E41" s="113">
        <f t="shared" si="5"/>
        <v>80000</v>
      </c>
      <c r="F41" s="113">
        <f t="shared" si="5"/>
        <v>0</v>
      </c>
      <c r="G41" s="113">
        <f t="shared" si="5"/>
        <v>80000</v>
      </c>
      <c r="H41" s="113">
        <f t="shared" si="5"/>
        <v>0</v>
      </c>
      <c r="I41" s="113">
        <f t="shared" si="5"/>
        <v>0</v>
      </c>
      <c r="J41" s="114">
        <f t="shared" si="5"/>
        <v>0</v>
      </c>
      <c r="K41" s="113">
        <v>0</v>
      </c>
      <c r="L41" s="113">
        <v>0</v>
      </c>
      <c r="M41" s="113">
        <v>0</v>
      </c>
      <c r="N41" s="115">
        <v>0</v>
      </c>
      <c r="O41" s="115">
        <v>0</v>
      </c>
      <c r="P41" s="115">
        <v>0</v>
      </c>
    </row>
    <row r="42" spans="1:16" ht="15.75" customHeight="1">
      <c r="A42" s="108"/>
      <c r="B42" s="108">
        <v>75818</v>
      </c>
      <c r="C42" s="108" t="s">
        <v>170</v>
      </c>
      <c r="D42" s="109">
        <v>80000</v>
      </c>
      <c r="E42" s="109">
        <v>80000</v>
      </c>
      <c r="F42" s="109">
        <v>0</v>
      </c>
      <c r="G42" s="109">
        <v>80000</v>
      </c>
      <c r="H42" s="109">
        <v>0</v>
      </c>
      <c r="I42" s="109">
        <v>0</v>
      </c>
      <c r="J42" s="110">
        <v>0</v>
      </c>
      <c r="K42" s="109">
        <v>0</v>
      </c>
      <c r="L42" s="109">
        <v>0</v>
      </c>
      <c r="M42" s="109">
        <v>0</v>
      </c>
      <c r="N42" s="111">
        <v>0</v>
      </c>
      <c r="O42" s="111">
        <v>0</v>
      </c>
      <c r="P42" s="111">
        <v>0</v>
      </c>
    </row>
    <row r="43" spans="1:16" ht="15" customHeight="1">
      <c r="A43" s="112">
        <v>801</v>
      </c>
      <c r="B43" s="112"/>
      <c r="C43" s="112" t="s">
        <v>171</v>
      </c>
      <c r="D43" s="113">
        <f>SUM(D44:D53)</f>
        <v>8551323</v>
      </c>
      <c r="E43" s="113">
        <f aca="true" t="shared" si="6" ref="E43:P43">SUM(E44:E53)</f>
        <v>4861323</v>
      </c>
      <c r="F43" s="113">
        <f t="shared" si="6"/>
        <v>3817746</v>
      </c>
      <c r="G43" s="113">
        <f t="shared" si="6"/>
        <v>804277</v>
      </c>
      <c r="H43" s="113">
        <f t="shared" si="6"/>
        <v>19000</v>
      </c>
      <c r="I43" s="113">
        <f t="shared" si="6"/>
        <v>220300</v>
      </c>
      <c r="J43" s="113">
        <f t="shared" si="6"/>
        <v>0</v>
      </c>
      <c r="K43" s="113">
        <f t="shared" si="6"/>
        <v>0</v>
      </c>
      <c r="L43" s="113">
        <f t="shared" si="6"/>
        <v>0</v>
      </c>
      <c r="M43" s="113">
        <f t="shared" si="6"/>
        <v>3690000</v>
      </c>
      <c r="N43" s="113">
        <f t="shared" si="6"/>
        <v>3690000</v>
      </c>
      <c r="O43" s="113">
        <f t="shared" si="6"/>
        <v>0</v>
      </c>
      <c r="P43" s="113">
        <f t="shared" si="6"/>
        <v>0</v>
      </c>
    </row>
    <row r="44" spans="1:16" ht="15" customHeight="1">
      <c r="A44" s="108"/>
      <c r="B44" s="546">
        <v>80101</v>
      </c>
      <c r="C44" s="546" t="s">
        <v>172</v>
      </c>
      <c r="D44" s="109">
        <v>2929937</v>
      </c>
      <c r="E44" s="109">
        <v>2929937</v>
      </c>
      <c r="F44" s="109">
        <v>2332602</v>
      </c>
      <c r="G44" s="109">
        <v>462835</v>
      </c>
      <c r="H44" s="109">
        <v>0</v>
      </c>
      <c r="I44" s="109">
        <v>134500</v>
      </c>
      <c r="J44" s="110">
        <v>0</v>
      </c>
      <c r="K44" s="109">
        <v>0</v>
      </c>
      <c r="L44" s="109">
        <v>0</v>
      </c>
      <c r="M44" s="109">
        <v>0</v>
      </c>
      <c r="N44" s="111">
        <v>0</v>
      </c>
      <c r="O44" s="111">
        <v>0</v>
      </c>
      <c r="P44" s="111">
        <v>0</v>
      </c>
    </row>
    <row r="45" spans="1:16" ht="15" customHeight="1">
      <c r="A45" s="108"/>
      <c r="B45" s="547"/>
      <c r="C45" s="547"/>
      <c r="D45" s="109">
        <f>SUM(F45)</f>
        <v>-23114</v>
      </c>
      <c r="E45" s="109">
        <f>SUM(F45)</f>
        <v>-23114</v>
      </c>
      <c r="F45" s="109">
        <v>-23114</v>
      </c>
      <c r="G45" s="109"/>
      <c r="H45" s="109"/>
      <c r="I45" s="109"/>
      <c r="J45" s="110"/>
      <c r="K45" s="109"/>
      <c r="L45" s="109"/>
      <c r="M45" s="109"/>
      <c r="N45" s="111"/>
      <c r="O45" s="111"/>
      <c r="P45" s="111"/>
    </row>
    <row r="46" spans="1:16" ht="27" customHeight="1">
      <c r="A46" s="108"/>
      <c r="B46" s="108">
        <v>80103</v>
      </c>
      <c r="C46" s="108" t="s">
        <v>173</v>
      </c>
      <c r="D46" s="109">
        <v>256450</v>
      </c>
      <c r="E46" s="109">
        <v>256450</v>
      </c>
      <c r="F46" s="109">
        <v>215900</v>
      </c>
      <c r="G46" s="109">
        <v>24750</v>
      </c>
      <c r="H46" s="109">
        <v>0</v>
      </c>
      <c r="I46" s="109">
        <v>15800</v>
      </c>
      <c r="J46" s="110">
        <v>0</v>
      </c>
      <c r="K46" s="109">
        <v>0</v>
      </c>
      <c r="L46" s="109">
        <v>0</v>
      </c>
      <c r="M46" s="109">
        <v>0</v>
      </c>
      <c r="N46" s="111">
        <v>0</v>
      </c>
      <c r="O46" s="111">
        <v>0</v>
      </c>
      <c r="P46" s="111">
        <v>0</v>
      </c>
    </row>
    <row r="47" spans="1:16" ht="16.5" customHeight="1">
      <c r="A47" s="108"/>
      <c r="B47" s="108">
        <v>80104</v>
      </c>
      <c r="C47" s="108" t="s">
        <v>174</v>
      </c>
      <c r="D47" s="109">
        <v>182900</v>
      </c>
      <c r="E47" s="109">
        <v>182900</v>
      </c>
      <c r="F47" s="109">
        <v>160000</v>
      </c>
      <c r="G47" s="109">
        <v>15900</v>
      </c>
      <c r="H47" s="109">
        <v>0</v>
      </c>
      <c r="I47" s="109">
        <v>7000</v>
      </c>
      <c r="J47" s="110">
        <v>0</v>
      </c>
      <c r="K47" s="109">
        <v>0</v>
      </c>
      <c r="L47" s="109">
        <v>0</v>
      </c>
      <c r="M47" s="109">
        <v>0</v>
      </c>
      <c r="N47" s="111">
        <v>0</v>
      </c>
      <c r="O47" s="111">
        <v>0</v>
      </c>
      <c r="P47" s="111">
        <v>0</v>
      </c>
    </row>
    <row r="48" spans="1:16" ht="12.75">
      <c r="A48" s="108"/>
      <c r="B48" s="546">
        <v>80110</v>
      </c>
      <c r="C48" s="546" t="s">
        <v>175</v>
      </c>
      <c r="D48" s="109">
        <v>4961300</v>
      </c>
      <c r="E48" s="109">
        <v>1271300</v>
      </c>
      <c r="F48" s="109">
        <v>1102208</v>
      </c>
      <c r="G48" s="109">
        <v>106092</v>
      </c>
      <c r="H48" s="109">
        <v>0</v>
      </c>
      <c r="I48" s="109">
        <v>63000</v>
      </c>
      <c r="J48" s="110">
        <v>0</v>
      </c>
      <c r="K48" s="109">
        <v>0</v>
      </c>
      <c r="L48" s="109">
        <v>0</v>
      </c>
      <c r="M48" s="109">
        <v>3690000</v>
      </c>
      <c r="N48" s="111">
        <v>3690000</v>
      </c>
      <c r="O48" s="111">
        <v>0</v>
      </c>
      <c r="P48" s="111">
        <v>0</v>
      </c>
    </row>
    <row r="49" spans="1:16" ht="12.75">
      <c r="A49" s="108"/>
      <c r="B49" s="547"/>
      <c r="C49" s="547"/>
      <c r="D49" s="109">
        <f>SUM(F49)</f>
        <v>-7000</v>
      </c>
      <c r="E49" s="109">
        <f>SUM(F49)</f>
        <v>-7000</v>
      </c>
      <c r="F49" s="109">
        <v>-7000</v>
      </c>
      <c r="G49" s="109"/>
      <c r="H49" s="109"/>
      <c r="I49" s="109"/>
      <c r="J49" s="110"/>
      <c r="K49" s="109"/>
      <c r="L49" s="109"/>
      <c r="M49" s="109"/>
      <c r="N49" s="111"/>
      <c r="O49" s="111"/>
      <c r="P49" s="111"/>
    </row>
    <row r="50" spans="1:16" ht="22.5" customHeight="1">
      <c r="A50" s="108"/>
      <c r="B50" s="108">
        <v>80113</v>
      </c>
      <c r="C50" s="108" t="s">
        <v>176</v>
      </c>
      <c r="D50" s="109">
        <v>167000</v>
      </c>
      <c r="E50" s="109">
        <v>167000</v>
      </c>
      <c r="F50" s="109">
        <v>0</v>
      </c>
      <c r="G50" s="109">
        <v>148000</v>
      </c>
      <c r="H50" s="109">
        <v>19000</v>
      </c>
      <c r="I50" s="109">
        <v>0</v>
      </c>
      <c r="J50" s="110">
        <v>0</v>
      </c>
      <c r="K50" s="109">
        <v>0</v>
      </c>
      <c r="L50" s="109">
        <v>0</v>
      </c>
      <c r="M50" s="109">
        <v>0</v>
      </c>
      <c r="N50" s="111">
        <v>0</v>
      </c>
      <c r="O50" s="111">
        <v>0</v>
      </c>
      <c r="P50" s="111">
        <v>0</v>
      </c>
    </row>
    <row r="51" spans="1:16" ht="25.5" customHeight="1">
      <c r="A51" s="108"/>
      <c r="B51" s="108">
        <v>80146</v>
      </c>
      <c r="C51" s="108" t="s">
        <v>177</v>
      </c>
      <c r="D51" s="109">
        <v>8300</v>
      </c>
      <c r="E51" s="109">
        <v>8300</v>
      </c>
      <c r="F51" s="109">
        <v>0</v>
      </c>
      <c r="G51" s="109">
        <v>8300</v>
      </c>
      <c r="H51" s="109">
        <v>0</v>
      </c>
      <c r="I51" s="109">
        <v>0</v>
      </c>
      <c r="J51" s="110">
        <v>0</v>
      </c>
      <c r="K51" s="109">
        <v>0</v>
      </c>
      <c r="L51" s="109">
        <v>0</v>
      </c>
      <c r="M51" s="109">
        <v>0</v>
      </c>
      <c r="N51" s="111">
        <v>0</v>
      </c>
      <c r="O51" s="111">
        <v>0</v>
      </c>
      <c r="P51" s="111">
        <v>0</v>
      </c>
    </row>
    <row r="52" spans="1:16" ht="18.75" customHeight="1">
      <c r="A52" s="108"/>
      <c r="B52" s="108">
        <v>80195</v>
      </c>
      <c r="C52" s="108" t="s">
        <v>137</v>
      </c>
      <c r="D52" s="109">
        <v>34800</v>
      </c>
      <c r="E52" s="109">
        <v>34800</v>
      </c>
      <c r="F52" s="109">
        <v>0</v>
      </c>
      <c r="G52" s="109">
        <v>34800</v>
      </c>
      <c r="H52" s="109">
        <v>0</v>
      </c>
      <c r="I52" s="109">
        <v>0</v>
      </c>
      <c r="J52" s="110">
        <v>0</v>
      </c>
      <c r="K52" s="109">
        <v>0</v>
      </c>
      <c r="L52" s="109">
        <v>0</v>
      </c>
      <c r="M52" s="109">
        <v>0</v>
      </c>
      <c r="N52" s="111">
        <v>0</v>
      </c>
      <c r="O52" s="111">
        <v>0</v>
      </c>
      <c r="P52" s="111">
        <v>0</v>
      </c>
    </row>
    <row r="53" spans="1:16" ht="18.75" customHeight="1">
      <c r="A53" s="108"/>
      <c r="B53" s="108"/>
      <c r="C53" s="108"/>
      <c r="D53" s="109">
        <f>SUM(F53:G53)</f>
        <v>40750</v>
      </c>
      <c r="E53" s="109">
        <f>SUM(F53:G53)</f>
        <v>40750</v>
      </c>
      <c r="F53" s="109">
        <v>37150</v>
      </c>
      <c r="G53" s="109">
        <v>3600</v>
      </c>
      <c r="H53" s="109"/>
      <c r="I53" s="109"/>
      <c r="J53" s="110"/>
      <c r="K53" s="109"/>
      <c r="L53" s="109"/>
      <c r="M53" s="109"/>
      <c r="N53" s="111"/>
      <c r="O53" s="111"/>
      <c r="P53" s="111"/>
    </row>
    <row r="54" spans="1:16" ht="18" customHeight="1">
      <c r="A54" s="112">
        <v>851</v>
      </c>
      <c r="B54" s="112"/>
      <c r="C54" s="112" t="s">
        <v>178</v>
      </c>
      <c r="D54" s="113">
        <f>SUM(D55:D57)</f>
        <v>53100</v>
      </c>
      <c r="E54" s="113">
        <f aca="true" t="shared" si="7" ref="E54:O54">SUM(E55:E57)</f>
        <v>53100</v>
      </c>
      <c r="F54" s="113">
        <f t="shared" si="7"/>
        <v>17300</v>
      </c>
      <c r="G54" s="113">
        <f t="shared" si="7"/>
        <v>25800</v>
      </c>
      <c r="H54" s="113">
        <f t="shared" si="7"/>
        <v>10000</v>
      </c>
      <c r="I54" s="113">
        <f t="shared" si="7"/>
        <v>0</v>
      </c>
      <c r="J54" s="113">
        <f t="shared" si="7"/>
        <v>0</v>
      </c>
      <c r="K54" s="113">
        <f t="shared" si="7"/>
        <v>0</v>
      </c>
      <c r="L54" s="113">
        <f t="shared" si="7"/>
        <v>0</v>
      </c>
      <c r="M54" s="113">
        <f t="shared" si="7"/>
        <v>0</v>
      </c>
      <c r="N54" s="113">
        <f t="shared" si="7"/>
        <v>0</v>
      </c>
      <c r="O54" s="113">
        <f t="shared" si="7"/>
        <v>0</v>
      </c>
      <c r="P54" s="115">
        <v>0</v>
      </c>
    </row>
    <row r="55" spans="1:16" ht="19.5" customHeight="1">
      <c r="A55" s="108"/>
      <c r="B55" s="108">
        <v>85153</v>
      </c>
      <c r="C55" s="108" t="s">
        <v>179</v>
      </c>
      <c r="D55" s="109">
        <v>6000</v>
      </c>
      <c r="E55" s="109">
        <v>6000</v>
      </c>
      <c r="F55" s="109">
        <v>0</v>
      </c>
      <c r="G55" s="109">
        <v>6000</v>
      </c>
      <c r="H55" s="109">
        <v>0</v>
      </c>
      <c r="I55" s="109">
        <v>0</v>
      </c>
      <c r="J55" s="110">
        <v>0</v>
      </c>
      <c r="K55" s="109">
        <v>0</v>
      </c>
      <c r="L55" s="109">
        <v>0</v>
      </c>
      <c r="M55" s="109">
        <v>0</v>
      </c>
      <c r="N55" s="111">
        <v>0</v>
      </c>
      <c r="O55" s="111">
        <v>0</v>
      </c>
      <c r="P55" s="111">
        <v>0</v>
      </c>
    </row>
    <row r="56" spans="1:16" ht="25.5" customHeight="1">
      <c r="A56" s="108"/>
      <c r="B56" s="546">
        <v>85154</v>
      </c>
      <c r="C56" s="546" t="s">
        <v>180</v>
      </c>
      <c r="D56" s="109">
        <v>44000</v>
      </c>
      <c r="E56" s="109">
        <v>44000</v>
      </c>
      <c r="F56" s="109">
        <v>17300</v>
      </c>
      <c r="G56" s="109">
        <v>16700</v>
      </c>
      <c r="H56" s="109">
        <v>10000</v>
      </c>
      <c r="I56" s="109">
        <v>0</v>
      </c>
      <c r="J56" s="110">
        <v>0</v>
      </c>
      <c r="K56" s="109">
        <v>0</v>
      </c>
      <c r="L56" s="109">
        <v>0</v>
      </c>
      <c r="M56" s="109">
        <v>0</v>
      </c>
      <c r="N56" s="111">
        <v>0</v>
      </c>
      <c r="O56" s="111">
        <v>0</v>
      </c>
      <c r="P56" s="111">
        <v>0</v>
      </c>
    </row>
    <row r="57" spans="1:16" ht="14.25" customHeight="1">
      <c r="A57" s="108"/>
      <c r="B57" s="547"/>
      <c r="C57" s="547"/>
      <c r="D57" s="109">
        <v>3100</v>
      </c>
      <c r="E57" s="109">
        <v>3100</v>
      </c>
      <c r="F57" s="109"/>
      <c r="G57" s="109">
        <v>3100</v>
      </c>
      <c r="H57" s="109"/>
      <c r="I57" s="109"/>
      <c r="J57" s="110"/>
      <c r="K57" s="109"/>
      <c r="L57" s="109"/>
      <c r="M57" s="109"/>
      <c r="N57" s="111"/>
      <c r="O57" s="111"/>
      <c r="P57" s="111"/>
    </row>
    <row r="58" spans="1:16" ht="18.75" customHeight="1">
      <c r="A58" s="112">
        <v>852</v>
      </c>
      <c r="B58" s="112"/>
      <c r="C58" s="112" t="s">
        <v>181</v>
      </c>
      <c r="D58" s="113">
        <f>SUM(D59:D69)</f>
        <v>2629892</v>
      </c>
      <c r="E58" s="113">
        <f aca="true" t="shared" si="8" ref="E58:O58">SUM(E59:E69)</f>
        <v>2629892</v>
      </c>
      <c r="F58" s="113">
        <f t="shared" si="8"/>
        <v>316987</v>
      </c>
      <c r="G58" s="113">
        <f t="shared" si="8"/>
        <v>107166</v>
      </c>
      <c r="H58" s="113">
        <f t="shared" si="8"/>
        <v>0</v>
      </c>
      <c r="I58" s="113">
        <f t="shared" si="8"/>
        <v>2205739</v>
      </c>
      <c r="J58" s="113">
        <f t="shared" si="8"/>
        <v>0</v>
      </c>
      <c r="K58" s="113">
        <f t="shared" si="8"/>
        <v>0</v>
      </c>
      <c r="L58" s="113">
        <f t="shared" si="8"/>
        <v>0</v>
      </c>
      <c r="M58" s="113">
        <f t="shared" si="8"/>
        <v>0</v>
      </c>
      <c r="N58" s="113">
        <f t="shared" si="8"/>
        <v>0</v>
      </c>
      <c r="O58" s="113">
        <f t="shared" si="8"/>
        <v>0</v>
      </c>
      <c r="P58" s="115">
        <v>0</v>
      </c>
    </row>
    <row r="59" spans="1:16" ht="19.5" customHeight="1">
      <c r="A59" s="108"/>
      <c r="B59" s="108">
        <v>85202</v>
      </c>
      <c r="C59" s="108" t="s">
        <v>182</v>
      </c>
      <c r="D59" s="109">
        <v>44040</v>
      </c>
      <c r="E59" s="109">
        <v>44040</v>
      </c>
      <c r="F59" s="109">
        <v>0</v>
      </c>
      <c r="G59" s="109">
        <v>44040</v>
      </c>
      <c r="H59" s="109">
        <v>0</v>
      </c>
      <c r="I59" s="109">
        <v>0</v>
      </c>
      <c r="J59" s="110">
        <v>0</v>
      </c>
      <c r="K59" s="109">
        <v>0</v>
      </c>
      <c r="L59" s="109">
        <v>0</v>
      </c>
      <c r="M59" s="109">
        <v>0</v>
      </c>
      <c r="N59" s="111">
        <v>0</v>
      </c>
      <c r="O59" s="111">
        <v>0</v>
      </c>
      <c r="P59" s="111">
        <v>0</v>
      </c>
    </row>
    <row r="60" spans="1:16" ht="64.5" customHeight="1">
      <c r="A60" s="108"/>
      <c r="B60" s="108">
        <v>85212</v>
      </c>
      <c r="C60" s="108" t="s">
        <v>183</v>
      </c>
      <c r="D60" s="109">
        <v>2018625</v>
      </c>
      <c r="E60" s="109">
        <v>2018625</v>
      </c>
      <c r="F60" s="109">
        <v>69929</v>
      </c>
      <c r="G60" s="109">
        <v>12502</v>
      </c>
      <c r="H60" s="109">
        <v>0</v>
      </c>
      <c r="I60" s="109">
        <v>1936194</v>
      </c>
      <c r="J60" s="110">
        <v>0</v>
      </c>
      <c r="K60" s="109">
        <v>0</v>
      </c>
      <c r="L60" s="109">
        <v>0</v>
      </c>
      <c r="M60" s="109">
        <v>0</v>
      </c>
      <c r="N60" s="111">
        <v>0</v>
      </c>
      <c r="O60" s="111">
        <v>0</v>
      </c>
      <c r="P60" s="111">
        <v>0</v>
      </c>
    </row>
    <row r="61" spans="1:16" ht="121.5" customHeight="1">
      <c r="A61" s="108"/>
      <c r="B61" s="108">
        <v>85213</v>
      </c>
      <c r="C61" s="108" t="s">
        <v>184</v>
      </c>
      <c r="D61" s="109">
        <v>18034</v>
      </c>
      <c r="E61" s="109">
        <v>18034</v>
      </c>
      <c r="F61" s="109">
        <v>18034</v>
      </c>
      <c r="G61" s="109">
        <v>0</v>
      </c>
      <c r="H61" s="109">
        <v>0</v>
      </c>
      <c r="I61" s="109">
        <v>0</v>
      </c>
      <c r="J61" s="110">
        <v>0</v>
      </c>
      <c r="K61" s="109">
        <v>0</v>
      </c>
      <c r="L61" s="109">
        <v>0</v>
      </c>
      <c r="M61" s="109">
        <v>0</v>
      </c>
      <c r="N61" s="111">
        <v>0</v>
      </c>
      <c r="O61" s="111">
        <v>0</v>
      </c>
      <c r="P61" s="111">
        <v>0</v>
      </c>
    </row>
    <row r="62" spans="1:16" ht="12" customHeight="1">
      <c r="A62" s="108"/>
      <c r="B62" s="108">
        <v>85214</v>
      </c>
      <c r="C62" s="108" t="s">
        <v>185</v>
      </c>
      <c r="D62" s="109">
        <v>80234</v>
      </c>
      <c r="E62" s="109">
        <v>80234</v>
      </c>
      <c r="F62" s="109">
        <v>0</v>
      </c>
      <c r="G62" s="109">
        <v>0</v>
      </c>
      <c r="H62" s="109">
        <v>0</v>
      </c>
      <c r="I62" s="109">
        <v>80234</v>
      </c>
      <c r="J62" s="110">
        <v>0</v>
      </c>
      <c r="K62" s="109">
        <v>0</v>
      </c>
      <c r="L62" s="109">
        <v>0</v>
      </c>
      <c r="M62" s="109">
        <v>0</v>
      </c>
      <c r="N62" s="111">
        <v>0</v>
      </c>
      <c r="O62" s="111">
        <v>0</v>
      </c>
      <c r="P62" s="111">
        <v>0</v>
      </c>
    </row>
    <row r="63" spans="1:16" ht="14.25" customHeight="1">
      <c r="A63" s="108"/>
      <c r="B63" s="108">
        <v>85215</v>
      </c>
      <c r="C63" s="108" t="s">
        <v>186</v>
      </c>
      <c r="D63" s="109">
        <v>8500</v>
      </c>
      <c r="E63" s="109">
        <v>8500</v>
      </c>
      <c r="F63" s="109">
        <v>0</v>
      </c>
      <c r="G63" s="109">
        <v>0</v>
      </c>
      <c r="H63" s="109">
        <v>0</v>
      </c>
      <c r="I63" s="109">
        <v>8500</v>
      </c>
      <c r="J63" s="110">
        <v>0</v>
      </c>
      <c r="K63" s="109">
        <v>0</v>
      </c>
      <c r="L63" s="109">
        <v>0</v>
      </c>
      <c r="M63" s="109">
        <v>0</v>
      </c>
      <c r="N63" s="111">
        <v>0</v>
      </c>
      <c r="O63" s="111">
        <v>0</v>
      </c>
      <c r="P63" s="111">
        <v>0</v>
      </c>
    </row>
    <row r="64" spans="1:16" ht="15.75" customHeight="1">
      <c r="A64" s="108"/>
      <c r="B64" s="108">
        <v>85216</v>
      </c>
      <c r="C64" s="108" t="s">
        <v>187</v>
      </c>
      <c r="D64" s="109">
        <v>118970</v>
      </c>
      <c r="E64" s="109">
        <v>118970</v>
      </c>
      <c r="F64" s="109">
        <v>0</v>
      </c>
      <c r="G64" s="109">
        <v>0</v>
      </c>
      <c r="H64" s="109">
        <v>0</v>
      </c>
      <c r="I64" s="109">
        <v>118970</v>
      </c>
      <c r="J64" s="110">
        <v>0</v>
      </c>
      <c r="K64" s="109">
        <v>0</v>
      </c>
      <c r="L64" s="109">
        <v>0</v>
      </c>
      <c r="M64" s="109">
        <v>0</v>
      </c>
      <c r="N64" s="111">
        <v>0</v>
      </c>
      <c r="O64" s="111">
        <v>0</v>
      </c>
      <c r="P64" s="111">
        <v>0</v>
      </c>
    </row>
    <row r="65" spans="1:16" ht="24" customHeight="1">
      <c r="A65" s="108"/>
      <c r="B65" s="108">
        <v>85219</v>
      </c>
      <c r="C65" s="546" t="s">
        <v>188</v>
      </c>
      <c r="D65" s="109">
        <v>216099</v>
      </c>
      <c r="E65" s="109">
        <v>216099</v>
      </c>
      <c r="F65" s="109">
        <v>181636</v>
      </c>
      <c r="G65" s="109">
        <v>33263</v>
      </c>
      <c r="H65" s="109">
        <v>0</v>
      </c>
      <c r="I65" s="109">
        <v>1200</v>
      </c>
      <c r="J65" s="110">
        <v>0</v>
      </c>
      <c r="K65" s="109">
        <v>0</v>
      </c>
      <c r="L65" s="109">
        <v>0</v>
      </c>
      <c r="M65" s="109">
        <v>0</v>
      </c>
      <c r="N65" s="111">
        <v>0</v>
      </c>
      <c r="O65" s="111">
        <v>0</v>
      </c>
      <c r="P65" s="111">
        <v>0</v>
      </c>
    </row>
    <row r="66" spans="1:16" ht="24" customHeight="1">
      <c r="A66" s="108"/>
      <c r="B66" s="108"/>
      <c r="C66" s="547"/>
      <c r="D66" s="109">
        <f>SUM(F66)</f>
        <v>3000</v>
      </c>
      <c r="E66" s="109">
        <f>SUM(F66)</f>
        <v>3000</v>
      </c>
      <c r="F66" s="109">
        <v>3000</v>
      </c>
      <c r="G66" s="109"/>
      <c r="H66" s="109"/>
      <c r="I66" s="109"/>
      <c r="J66" s="110"/>
      <c r="K66" s="109"/>
      <c r="L66" s="109"/>
      <c r="M66" s="109"/>
      <c r="N66" s="111"/>
      <c r="O66" s="111"/>
      <c r="P66" s="111"/>
    </row>
    <row r="67" spans="1:16" ht="35.25" customHeight="1">
      <c r="A67" s="108"/>
      <c r="B67" s="108">
        <v>85228</v>
      </c>
      <c r="C67" s="108" t="s">
        <v>189</v>
      </c>
      <c r="D67" s="109">
        <v>27349</v>
      </c>
      <c r="E67" s="109">
        <v>27349</v>
      </c>
      <c r="F67" s="109">
        <v>25388</v>
      </c>
      <c r="G67" s="109">
        <v>1261</v>
      </c>
      <c r="H67" s="109">
        <v>0</v>
      </c>
      <c r="I67" s="109">
        <v>700</v>
      </c>
      <c r="J67" s="110">
        <v>0</v>
      </c>
      <c r="K67" s="109">
        <v>0</v>
      </c>
      <c r="L67" s="109">
        <v>0</v>
      </c>
      <c r="M67" s="109">
        <v>0</v>
      </c>
      <c r="N67" s="111">
        <v>0</v>
      </c>
      <c r="O67" s="111">
        <v>0</v>
      </c>
      <c r="P67" s="111">
        <v>0</v>
      </c>
    </row>
    <row r="68" spans="1:16" ht="12.75" customHeight="1">
      <c r="A68" s="108"/>
      <c r="B68" s="108">
        <v>85295</v>
      </c>
      <c r="C68" s="546" t="s">
        <v>137</v>
      </c>
      <c r="D68" s="109">
        <v>65100</v>
      </c>
      <c r="E68" s="109">
        <v>65100</v>
      </c>
      <c r="F68" s="109">
        <v>19000</v>
      </c>
      <c r="G68" s="109">
        <v>16100</v>
      </c>
      <c r="H68" s="109">
        <v>0</v>
      </c>
      <c r="I68" s="109">
        <v>30000</v>
      </c>
      <c r="J68" s="110">
        <v>0</v>
      </c>
      <c r="K68" s="109">
        <v>0</v>
      </c>
      <c r="L68" s="109">
        <v>0</v>
      </c>
      <c r="M68" s="109">
        <v>0</v>
      </c>
      <c r="N68" s="111">
        <v>0</v>
      </c>
      <c r="O68" s="111">
        <v>0</v>
      </c>
      <c r="P68" s="111">
        <v>0</v>
      </c>
    </row>
    <row r="69" spans="1:16" ht="12.75" customHeight="1">
      <c r="A69" s="108"/>
      <c r="B69" s="108"/>
      <c r="C69" s="547"/>
      <c r="D69" s="109">
        <f>SUM(I69)</f>
        <v>29941</v>
      </c>
      <c r="E69" s="109">
        <f>SUM(I69)</f>
        <v>29941</v>
      </c>
      <c r="F69" s="109"/>
      <c r="G69" s="109"/>
      <c r="H69" s="109"/>
      <c r="I69" s="109">
        <v>29941</v>
      </c>
      <c r="J69" s="110"/>
      <c r="K69" s="109"/>
      <c r="L69" s="109"/>
      <c r="M69" s="109"/>
      <c r="N69" s="111"/>
      <c r="O69" s="111"/>
      <c r="P69" s="111"/>
    </row>
    <row r="70" spans="1:16" s="20" customFormat="1" ht="12.75" customHeight="1">
      <c r="A70" s="112">
        <v>854</v>
      </c>
      <c r="B70" s="112"/>
      <c r="C70" s="174" t="s">
        <v>267</v>
      </c>
      <c r="D70" s="113">
        <f>SUM(D71)</f>
        <v>71159</v>
      </c>
      <c r="E70" s="113">
        <f aca="true" t="shared" si="9" ref="E70:O70">SUM(E71)</f>
        <v>71159</v>
      </c>
      <c r="F70" s="113">
        <f t="shared" si="9"/>
        <v>0</v>
      </c>
      <c r="G70" s="113">
        <f t="shared" si="9"/>
        <v>0</v>
      </c>
      <c r="H70" s="113">
        <f t="shared" si="9"/>
        <v>0</v>
      </c>
      <c r="I70" s="113">
        <f t="shared" si="9"/>
        <v>71159</v>
      </c>
      <c r="J70" s="113">
        <f t="shared" si="9"/>
        <v>0</v>
      </c>
      <c r="K70" s="113">
        <f t="shared" si="9"/>
        <v>0</v>
      </c>
      <c r="L70" s="113">
        <f t="shared" si="9"/>
        <v>0</v>
      </c>
      <c r="M70" s="113">
        <f t="shared" si="9"/>
        <v>0</v>
      </c>
      <c r="N70" s="113">
        <f t="shared" si="9"/>
        <v>0</v>
      </c>
      <c r="O70" s="113">
        <f t="shared" si="9"/>
        <v>0</v>
      </c>
      <c r="P70" s="115"/>
    </row>
    <row r="71" spans="1:16" ht="24.75" customHeight="1">
      <c r="A71" s="108"/>
      <c r="B71" s="108">
        <v>85415</v>
      </c>
      <c r="C71" s="173" t="s">
        <v>266</v>
      </c>
      <c r="D71" s="109">
        <v>71159</v>
      </c>
      <c r="E71" s="109">
        <v>71159</v>
      </c>
      <c r="F71" s="109"/>
      <c r="G71" s="109"/>
      <c r="H71" s="109"/>
      <c r="I71" s="109">
        <v>71159</v>
      </c>
      <c r="J71" s="110"/>
      <c r="K71" s="109"/>
      <c r="L71" s="109"/>
      <c r="M71" s="109"/>
      <c r="N71" s="111"/>
      <c r="O71" s="111"/>
      <c r="P71" s="111"/>
    </row>
    <row r="72" spans="1:16" ht="27.75" customHeight="1">
      <c r="A72" s="112">
        <v>900</v>
      </c>
      <c r="B72" s="112"/>
      <c r="C72" s="112" t="s">
        <v>190</v>
      </c>
      <c r="D72" s="113">
        <f>SUM(D73:D77)</f>
        <v>351000</v>
      </c>
      <c r="E72" s="113">
        <f>SUM(E73:E77)</f>
        <v>351000</v>
      </c>
      <c r="F72" s="113">
        <f>SUM(F73:F77)</f>
        <v>0</v>
      </c>
      <c r="G72" s="113">
        <f>SUM(G73:G77)</f>
        <v>281000</v>
      </c>
      <c r="H72" s="113">
        <f>SUM(H73:H77)</f>
        <v>70000</v>
      </c>
      <c r="I72" s="113">
        <v>0</v>
      </c>
      <c r="J72" s="114">
        <v>0</v>
      </c>
      <c r="K72" s="113">
        <v>0</v>
      </c>
      <c r="L72" s="113">
        <v>0</v>
      </c>
      <c r="M72" s="113">
        <v>0</v>
      </c>
      <c r="N72" s="115">
        <v>0</v>
      </c>
      <c r="O72" s="115">
        <v>0</v>
      </c>
      <c r="P72" s="115">
        <v>0</v>
      </c>
    </row>
    <row r="73" spans="1:16" ht="24.75" customHeight="1">
      <c r="A73" s="108"/>
      <c r="B73" s="108">
        <v>90001</v>
      </c>
      <c r="C73" s="108" t="s">
        <v>122</v>
      </c>
      <c r="D73" s="109">
        <v>70000</v>
      </c>
      <c r="E73" s="109">
        <v>70000</v>
      </c>
      <c r="F73" s="109">
        <v>0</v>
      </c>
      <c r="G73" s="109">
        <v>0</v>
      </c>
      <c r="H73" s="109">
        <v>70000</v>
      </c>
      <c r="I73" s="109">
        <v>0</v>
      </c>
      <c r="J73" s="110">
        <v>0</v>
      </c>
      <c r="K73" s="109">
        <v>0</v>
      </c>
      <c r="L73" s="109">
        <v>0</v>
      </c>
      <c r="M73" s="109">
        <v>0</v>
      </c>
      <c r="N73" s="111">
        <v>0</v>
      </c>
      <c r="O73" s="111">
        <v>0</v>
      </c>
      <c r="P73" s="111">
        <v>0</v>
      </c>
    </row>
    <row r="74" spans="1:16" ht="16.5" customHeight="1">
      <c r="A74" s="108"/>
      <c r="B74" s="108">
        <v>90003</v>
      </c>
      <c r="C74" s="108" t="s">
        <v>191</v>
      </c>
      <c r="D74" s="109">
        <v>26000</v>
      </c>
      <c r="E74" s="109">
        <v>26000</v>
      </c>
      <c r="F74" s="109">
        <v>0</v>
      </c>
      <c r="G74" s="109">
        <v>26000</v>
      </c>
      <c r="H74" s="109">
        <v>0</v>
      </c>
      <c r="I74" s="109">
        <v>0</v>
      </c>
      <c r="J74" s="110">
        <v>0</v>
      </c>
      <c r="K74" s="109">
        <v>0</v>
      </c>
      <c r="L74" s="109">
        <v>0</v>
      </c>
      <c r="M74" s="109">
        <v>0</v>
      </c>
      <c r="N74" s="111">
        <v>0</v>
      </c>
      <c r="O74" s="111">
        <v>0</v>
      </c>
      <c r="P74" s="111">
        <v>0</v>
      </c>
    </row>
    <row r="75" spans="1:16" ht="25.5" customHeight="1">
      <c r="A75" s="108"/>
      <c r="B75" s="108">
        <v>90015</v>
      </c>
      <c r="C75" s="108" t="s">
        <v>192</v>
      </c>
      <c r="D75" s="109">
        <v>215000</v>
      </c>
      <c r="E75" s="109">
        <v>215000</v>
      </c>
      <c r="F75" s="109">
        <v>0</v>
      </c>
      <c r="G75" s="109">
        <v>215000</v>
      </c>
      <c r="H75" s="109">
        <v>0</v>
      </c>
      <c r="I75" s="109">
        <v>0</v>
      </c>
      <c r="J75" s="110">
        <v>0</v>
      </c>
      <c r="K75" s="109">
        <v>0</v>
      </c>
      <c r="L75" s="109">
        <v>0</v>
      </c>
      <c r="M75" s="109">
        <v>0</v>
      </c>
      <c r="N75" s="111">
        <v>0</v>
      </c>
      <c r="O75" s="111">
        <v>0</v>
      </c>
      <c r="P75" s="111">
        <v>0</v>
      </c>
    </row>
    <row r="76" spans="1:16" ht="25.5" customHeight="1">
      <c r="A76" s="108"/>
      <c r="B76" s="108">
        <v>90019</v>
      </c>
      <c r="C76" s="108"/>
      <c r="D76" s="109">
        <f>SUM(G76)</f>
        <v>35000</v>
      </c>
      <c r="E76" s="109">
        <f>SUM(G76)</f>
        <v>35000</v>
      </c>
      <c r="F76" s="109"/>
      <c r="G76" s="109">
        <v>35000</v>
      </c>
      <c r="H76" s="109"/>
      <c r="I76" s="109"/>
      <c r="J76" s="110"/>
      <c r="K76" s="109"/>
      <c r="L76" s="109"/>
      <c r="M76" s="109"/>
      <c r="N76" s="111"/>
      <c r="O76" s="111"/>
      <c r="P76" s="111"/>
    </row>
    <row r="77" spans="1:16" ht="13.5" customHeight="1">
      <c r="A77" s="108"/>
      <c r="B77" s="108">
        <v>90095</v>
      </c>
      <c r="C77" s="108" t="s">
        <v>137</v>
      </c>
      <c r="D77" s="109">
        <v>5000</v>
      </c>
      <c r="E77" s="109">
        <v>5000</v>
      </c>
      <c r="F77" s="109">
        <v>0</v>
      </c>
      <c r="G77" s="109">
        <v>5000</v>
      </c>
      <c r="H77" s="109">
        <v>0</v>
      </c>
      <c r="I77" s="109">
        <v>0</v>
      </c>
      <c r="J77" s="110">
        <v>0</v>
      </c>
      <c r="K77" s="109">
        <v>0</v>
      </c>
      <c r="L77" s="109">
        <v>0</v>
      </c>
      <c r="M77" s="109">
        <v>0</v>
      </c>
      <c r="N77" s="111">
        <v>0</v>
      </c>
      <c r="O77" s="111">
        <v>0</v>
      </c>
      <c r="P77" s="111">
        <v>0</v>
      </c>
    </row>
    <row r="78" spans="1:16" ht="25.5" customHeight="1">
      <c r="A78" s="112">
        <v>921</v>
      </c>
      <c r="B78" s="112"/>
      <c r="C78" s="112" t="s">
        <v>193</v>
      </c>
      <c r="D78" s="113">
        <f>SUM(D79:D80)</f>
        <v>110000</v>
      </c>
      <c r="E78" s="113">
        <f>SUM(E79:E80)</f>
        <v>110000</v>
      </c>
      <c r="F78" s="113">
        <f>SUM(F79:F80)</f>
        <v>0</v>
      </c>
      <c r="G78" s="113">
        <f>SUM(G79:G80)</f>
        <v>40000</v>
      </c>
      <c r="H78" s="113">
        <f>SUM(H79:H80)</f>
        <v>70000</v>
      </c>
      <c r="I78" s="113">
        <v>0</v>
      </c>
      <c r="J78" s="114">
        <v>0</v>
      </c>
      <c r="K78" s="113">
        <v>0</v>
      </c>
      <c r="L78" s="113">
        <v>0</v>
      </c>
      <c r="M78" s="113">
        <v>0</v>
      </c>
      <c r="N78" s="115">
        <v>0</v>
      </c>
      <c r="O78" s="115">
        <v>0</v>
      </c>
      <c r="P78" s="115">
        <v>0</v>
      </c>
    </row>
    <row r="79" spans="1:16" ht="12.75">
      <c r="A79" s="108"/>
      <c r="B79" s="108">
        <v>92116</v>
      </c>
      <c r="C79" s="108" t="s">
        <v>194</v>
      </c>
      <c r="D79" s="109">
        <v>70000</v>
      </c>
      <c r="E79" s="109">
        <v>70000</v>
      </c>
      <c r="F79" s="109">
        <v>0</v>
      </c>
      <c r="G79" s="109">
        <v>0</v>
      </c>
      <c r="H79" s="109">
        <v>70000</v>
      </c>
      <c r="I79" s="109">
        <v>0</v>
      </c>
      <c r="J79" s="110">
        <v>0</v>
      </c>
      <c r="K79" s="109">
        <v>0</v>
      </c>
      <c r="L79" s="109">
        <v>0</v>
      </c>
      <c r="M79" s="109">
        <v>0</v>
      </c>
      <c r="N79" s="111">
        <v>0</v>
      </c>
      <c r="O79" s="111">
        <v>0</v>
      </c>
      <c r="P79" s="111">
        <v>0</v>
      </c>
    </row>
    <row r="80" spans="1:16" ht="14.25" customHeight="1">
      <c r="A80" s="108"/>
      <c r="B80" s="108">
        <v>92195</v>
      </c>
      <c r="C80" s="108" t="s">
        <v>137</v>
      </c>
      <c r="D80" s="109">
        <v>40000</v>
      </c>
      <c r="E80" s="109">
        <v>40000</v>
      </c>
      <c r="F80" s="109">
        <v>0</v>
      </c>
      <c r="G80" s="109">
        <v>40000</v>
      </c>
      <c r="H80" s="109">
        <v>0</v>
      </c>
      <c r="I80" s="109">
        <v>0</v>
      </c>
      <c r="J80" s="110">
        <v>0</v>
      </c>
      <c r="K80" s="109">
        <v>0</v>
      </c>
      <c r="L80" s="109">
        <v>0</v>
      </c>
      <c r="M80" s="109">
        <v>0</v>
      </c>
      <c r="N80" s="111">
        <v>0</v>
      </c>
      <c r="O80" s="111">
        <v>0</v>
      </c>
      <c r="P80" s="111">
        <v>0</v>
      </c>
    </row>
    <row r="81" spans="1:16" ht="16.5" customHeight="1">
      <c r="A81" s="112">
        <v>926</v>
      </c>
      <c r="B81" s="112"/>
      <c r="C81" s="112" t="s">
        <v>195</v>
      </c>
      <c r="D81" s="113">
        <f>SUM(D82:D83)</f>
        <v>75000</v>
      </c>
      <c r="E81" s="113">
        <f>SUM(E82:E83)</f>
        <v>75000</v>
      </c>
      <c r="F81" s="113">
        <f>SUM(F82:F83)</f>
        <v>5000</v>
      </c>
      <c r="G81" s="113">
        <f>SUM(G82:G83)</f>
        <v>30000</v>
      </c>
      <c r="H81" s="113">
        <f>SUM(H82:H83)</f>
        <v>40000</v>
      </c>
      <c r="I81" s="113">
        <v>0</v>
      </c>
      <c r="J81" s="114">
        <v>0</v>
      </c>
      <c r="K81" s="113">
        <v>0</v>
      </c>
      <c r="L81" s="113">
        <v>0</v>
      </c>
      <c r="M81" s="113">
        <v>0</v>
      </c>
      <c r="N81" s="115">
        <v>0</v>
      </c>
      <c r="O81" s="115">
        <v>0</v>
      </c>
      <c r="P81" s="115">
        <v>0</v>
      </c>
    </row>
    <row r="82" spans="1:16" ht="23.25" customHeight="1">
      <c r="A82" s="108"/>
      <c r="B82" s="108">
        <v>92605</v>
      </c>
      <c r="C82" s="108" t="s">
        <v>196</v>
      </c>
      <c r="D82" s="109">
        <v>45000</v>
      </c>
      <c r="E82" s="109">
        <v>45000</v>
      </c>
      <c r="F82" s="109">
        <v>0</v>
      </c>
      <c r="G82" s="109">
        <v>5000</v>
      </c>
      <c r="H82" s="109">
        <v>40000</v>
      </c>
      <c r="I82" s="109">
        <v>0</v>
      </c>
      <c r="J82" s="110">
        <v>0</v>
      </c>
      <c r="K82" s="109">
        <v>0</v>
      </c>
      <c r="L82" s="109">
        <v>0</v>
      </c>
      <c r="M82" s="109">
        <v>0</v>
      </c>
      <c r="N82" s="111">
        <v>0</v>
      </c>
      <c r="O82" s="111">
        <v>0</v>
      </c>
      <c r="P82" s="111">
        <v>0</v>
      </c>
    </row>
    <row r="83" spans="1:16" ht="16.5" customHeight="1">
      <c r="A83" s="108"/>
      <c r="B83" s="108">
        <v>92695</v>
      </c>
      <c r="C83" s="108" t="s">
        <v>137</v>
      </c>
      <c r="D83" s="109">
        <v>30000</v>
      </c>
      <c r="E83" s="109">
        <v>30000</v>
      </c>
      <c r="F83" s="109">
        <v>5000</v>
      </c>
      <c r="G83" s="109">
        <v>25000</v>
      </c>
      <c r="H83" s="109">
        <v>0</v>
      </c>
      <c r="I83" s="109">
        <v>0</v>
      </c>
      <c r="J83" s="110">
        <v>0</v>
      </c>
      <c r="K83" s="109">
        <v>0</v>
      </c>
      <c r="L83" s="109">
        <v>0</v>
      </c>
      <c r="M83" s="109">
        <v>0</v>
      </c>
      <c r="N83" s="111">
        <v>0</v>
      </c>
      <c r="O83" s="111">
        <v>0</v>
      </c>
      <c r="P83" s="111">
        <v>0</v>
      </c>
    </row>
    <row r="84" spans="1:16" ht="12.75">
      <c r="A84" s="548" t="s">
        <v>27</v>
      </c>
      <c r="B84" s="549"/>
      <c r="C84" s="550"/>
      <c r="D84" s="119">
        <f>SUM(D7+D11+D13+D19+D21+D25+D31+D33+D37+D39+D41+D43+D54+D58+D72+D78+D81+D70)</f>
        <v>15829704</v>
      </c>
      <c r="E84" s="119">
        <f aca="true" t="shared" si="10" ref="E84:O84">SUM(E7+E11+E13+E19+E21+E25+E31+E33+E37+E39+E41+E43+E54+E58+E72+E78+E81+E70)</f>
        <v>10332679</v>
      </c>
      <c r="F84" s="119">
        <f t="shared" si="10"/>
        <v>5228584</v>
      </c>
      <c r="G84" s="119">
        <f t="shared" si="10"/>
        <v>1936797</v>
      </c>
      <c r="H84" s="119">
        <f t="shared" si="10"/>
        <v>339000</v>
      </c>
      <c r="I84" s="119">
        <f t="shared" si="10"/>
        <v>2588298</v>
      </c>
      <c r="J84" s="119">
        <f t="shared" si="10"/>
        <v>0</v>
      </c>
      <c r="K84" s="119">
        <f t="shared" si="10"/>
        <v>240000</v>
      </c>
      <c r="L84" s="119">
        <f t="shared" si="10"/>
        <v>0</v>
      </c>
      <c r="M84" s="119">
        <f t="shared" si="10"/>
        <v>5497025</v>
      </c>
      <c r="N84" s="119">
        <f t="shared" si="10"/>
        <v>5497025</v>
      </c>
      <c r="O84" s="119">
        <f t="shared" si="10"/>
        <v>0</v>
      </c>
      <c r="P84" s="120">
        <v>0</v>
      </c>
    </row>
  </sheetData>
  <sheetProtection/>
  <mergeCells count="29">
    <mergeCell ref="B56:B57"/>
    <mergeCell ref="C56:C57"/>
    <mergeCell ref="N4:N5"/>
    <mergeCell ref="O4:O5"/>
    <mergeCell ref="K4:K5"/>
    <mergeCell ref="C68:C69"/>
    <mergeCell ref="A84:C84"/>
    <mergeCell ref="B16:B17"/>
    <mergeCell ref="C16:C17"/>
    <mergeCell ref="B44:B45"/>
    <mergeCell ref="C44:C45"/>
    <mergeCell ref="B48:B49"/>
    <mergeCell ref="F4:G4"/>
    <mergeCell ref="H4:H5"/>
    <mergeCell ref="I4:I5"/>
    <mergeCell ref="J4:J5"/>
    <mergeCell ref="C65:C66"/>
    <mergeCell ref="L4:L5"/>
    <mergeCell ref="C48:C49"/>
    <mergeCell ref="A2:A5"/>
    <mergeCell ref="B2:B5"/>
    <mergeCell ref="C2:C5"/>
    <mergeCell ref="D2:D5"/>
    <mergeCell ref="P4:P5"/>
    <mergeCell ref="E2:P2"/>
    <mergeCell ref="E3:E5"/>
    <mergeCell ref="F3:L3"/>
    <mergeCell ref="M3:M5"/>
    <mergeCell ref="N3:P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9"/>
  <sheetViews>
    <sheetView tabSelected="1" view="pageBreakPreview" zoomScaleSheetLayoutView="100" zoomScalePageLayoutView="0" workbookViewId="0" topLeftCell="A58">
      <selection activeCell="I70" sqref="I70"/>
    </sheetView>
  </sheetViews>
  <sheetFormatPr defaultColWidth="9.00390625" defaultRowHeight="12.75"/>
  <cols>
    <col min="1" max="1" width="4.125" style="1" customWidth="1"/>
    <col min="2" max="2" width="6.125" style="1" customWidth="1"/>
    <col min="3" max="3" width="20.625" style="1" customWidth="1"/>
    <col min="4" max="4" width="11.00390625" style="1" customWidth="1"/>
    <col min="5" max="5" width="11.375" style="1" customWidth="1"/>
    <col min="6" max="6" width="6.75390625" style="1" customWidth="1"/>
    <col min="7" max="7" width="11.00390625" style="1" customWidth="1"/>
    <col min="8" max="8" width="10.25390625" style="1" customWidth="1"/>
    <col min="9" max="9" width="10.375" style="1" customWidth="1"/>
    <col min="10" max="10" width="10.125" style="1" customWidth="1"/>
    <col min="11" max="11" width="9.25390625" style="1" customWidth="1"/>
    <col min="12" max="12" width="8.625" style="1" customWidth="1"/>
    <col min="13" max="14" width="9.875" style="1" customWidth="1"/>
    <col min="15" max="15" width="8.625" style="1" customWidth="1"/>
    <col min="16" max="16" width="9.375" style="1" customWidth="1"/>
    <col min="17" max="18" width="8.375" style="1" customWidth="1"/>
  </cols>
  <sheetData>
    <row r="1" spans="1:18" ht="18">
      <c r="A1" s="415" t="s">
        <v>342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</row>
    <row r="2" spans="1:10" ht="12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9" s="42" customFormat="1" ht="15.75" customHeight="1">
      <c r="A3" s="411" t="s">
        <v>1</v>
      </c>
      <c r="B3" s="411" t="s">
        <v>2</v>
      </c>
      <c r="C3" s="411" t="s">
        <v>9</v>
      </c>
      <c r="D3" s="411" t="s">
        <v>287</v>
      </c>
      <c r="E3" s="411" t="s">
        <v>288</v>
      </c>
      <c r="F3" s="409" t="s">
        <v>271</v>
      </c>
      <c r="G3" s="416" t="s">
        <v>5</v>
      </c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8"/>
      <c r="S3" s="89"/>
    </row>
    <row r="4" spans="1:19" s="42" customFormat="1" ht="45.75" customHeight="1">
      <c r="A4" s="411"/>
      <c r="B4" s="411"/>
      <c r="C4" s="411"/>
      <c r="D4" s="411"/>
      <c r="E4" s="411"/>
      <c r="F4" s="413"/>
      <c r="G4" s="411" t="s">
        <v>51</v>
      </c>
      <c r="H4" s="411"/>
      <c r="I4" s="411"/>
      <c r="J4" s="412"/>
      <c r="K4" s="409" t="s">
        <v>292</v>
      </c>
      <c r="L4" s="409" t="s">
        <v>293</v>
      </c>
      <c r="M4" s="409" t="s">
        <v>298</v>
      </c>
      <c r="N4" s="409" t="s">
        <v>299</v>
      </c>
      <c r="O4" s="409" t="s">
        <v>296</v>
      </c>
      <c r="P4" s="409" t="s">
        <v>297</v>
      </c>
      <c r="Q4" s="409" t="s">
        <v>294</v>
      </c>
      <c r="R4" s="409" t="s">
        <v>295</v>
      </c>
      <c r="S4" s="89"/>
    </row>
    <row r="5" spans="1:19" s="42" customFormat="1" ht="95.25" customHeight="1">
      <c r="A5" s="411"/>
      <c r="B5" s="411"/>
      <c r="C5" s="411"/>
      <c r="D5" s="411"/>
      <c r="E5" s="411"/>
      <c r="F5" s="414"/>
      <c r="G5" s="204" t="s">
        <v>362</v>
      </c>
      <c r="H5" s="204" t="s">
        <v>289</v>
      </c>
      <c r="I5" s="90" t="s">
        <v>290</v>
      </c>
      <c r="J5" s="90" t="s">
        <v>291</v>
      </c>
      <c r="K5" s="410"/>
      <c r="L5" s="410"/>
      <c r="M5" s="410"/>
      <c r="N5" s="410"/>
      <c r="O5" s="410"/>
      <c r="P5" s="410"/>
      <c r="Q5" s="410"/>
      <c r="R5" s="410"/>
      <c r="S5" s="89"/>
    </row>
    <row r="6" spans="1:19" s="17" customFormat="1" ht="12" customHeight="1">
      <c r="A6" s="91">
        <v>1</v>
      </c>
      <c r="B6" s="91">
        <v>2</v>
      </c>
      <c r="C6" s="91">
        <v>3</v>
      </c>
      <c r="D6" s="91">
        <v>4</v>
      </c>
      <c r="E6" s="91">
        <v>5</v>
      </c>
      <c r="F6" s="91"/>
      <c r="G6" s="91">
        <v>6</v>
      </c>
      <c r="H6" s="91"/>
      <c r="I6" s="91">
        <v>7</v>
      </c>
      <c r="J6" s="91"/>
      <c r="K6" s="91">
        <v>8</v>
      </c>
      <c r="L6" s="91"/>
      <c r="M6" s="91">
        <v>9</v>
      </c>
      <c r="N6" s="91"/>
      <c r="O6" s="91">
        <v>10</v>
      </c>
      <c r="P6" s="91"/>
      <c r="Q6" s="91"/>
      <c r="R6" s="91">
        <v>11</v>
      </c>
      <c r="S6" s="92"/>
    </row>
    <row r="7" spans="1:19" s="17" customFormat="1" ht="19.5" customHeight="1">
      <c r="A7" s="122" t="s">
        <v>116</v>
      </c>
      <c r="B7" s="122"/>
      <c r="C7" s="100" t="s">
        <v>132</v>
      </c>
      <c r="D7" s="207">
        <f>SUM(D8:D11)</f>
        <v>99560</v>
      </c>
      <c r="E7" s="207">
        <f>SUM(E8:E11)</f>
        <v>51335.229999999996</v>
      </c>
      <c r="F7" s="205">
        <f>SUM(E7/D7*100%)</f>
        <v>0.51562103254319</v>
      </c>
      <c r="G7" s="207">
        <f>SUM(G8:G11)</f>
        <v>0</v>
      </c>
      <c r="H7" s="207">
        <f>SUM(H8:H11)</f>
        <v>0</v>
      </c>
      <c r="I7" s="207">
        <f>SUM(I8:I11)</f>
        <v>33957</v>
      </c>
      <c r="J7" s="207">
        <f aca="true" t="shared" si="0" ref="J7:P7">SUM(J8:J11)</f>
        <v>22335.23</v>
      </c>
      <c r="K7" s="207">
        <f t="shared" si="0"/>
        <v>0</v>
      </c>
      <c r="L7" s="207">
        <f t="shared" si="0"/>
        <v>0</v>
      </c>
      <c r="M7" s="207">
        <f t="shared" si="0"/>
        <v>0</v>
      </c>
      <c r="N7" s="207">
        <f t="shared" si="0"/>
        <v>0</v>
      </c>
      <c r="O7" s="207">
        <f t="shared" si="0"/>
        <v>65603</v>
      </c>
      <c r="P7" s="207">
        <f t="shared" si="0"/>
        <v>29000</v>
      </c>
      <c r="Q7" s="207"/>
      <c r="R7" s="207">
        <f>SUM(R8:R11)</f>
        <v>0</v>
      </c>
      <c r="S7" s="92"/>
    </row>
    <row r="8" spans="1:19" s="17" customFormat="1" ht="36">
      <c r="A8" s="123"/>
      <c r="B8" s="123" t="s">
        <v>117</v>
      </c>
      <c r="C8" s="94" t="s">
        <v>133</v>
      </c>
      <c r="D8" s="206">
        <v>3500</v>
      </c>
      <c r="E8" s="206">
        <v>45.64</v>
      </c>
      <c r="F8" s="208">
        <f aca="true" t="shared" si="1" ref="F8:F76">SUM(E8/D8*100%)</f>
        <v>0.01304</v>
      </c>
      <c r="G8" s="206">
        <v>0</v>
      </c>
      <c r="H8" s="206"/>
      <c r="I8" s="206">
        <v>3500</v>
      </c>
      <c r="J8" s="206">
        <v>45.64</v>
      </c>
      <c r="K8" s="206">
        <v>0</v>
      </c>
      <c r="L8" s="206"/>
      <c r="M8" s="206">
        <v>0</v>
      </c>
      <c r="N8" s="206"/>
      <c r="O8" s="206"/>
      <c r="P8" s="206"/>
      <c r="Q8" s="206"/>
      <c r="R8" s="206">
        <v>0</v>
      </c>
      <c r="S8" s="92"/>
    </row>
    <row r="9" spans="1:19" s="17" customFormat="1" ht="17.25" customHeight="1">
      <c r="A9" s="123"/>
      <c r="B9" s="123" t="s">
        <v>134</v>
      </c>
      <c r="C9" s="94" t="s">
        <v>135</v>
      </c>
      <c r="D9" s="206">
        <v>3300</v>
      </c>
      <c r="E9" s="206">
        <v>2310</v>
      </c>
      <c r="F9" s="208">
        <f t="shared" si="1"/>
        <v>0.7</v>
      </c>
      <c r="G9" s="206">
        <v>0</v>
      </c>
      <c r="H9" s="206"/>
      <c r="I9" s="206">
        <v>3300</v>
      </c>
      <c r="J9" s="206">
        <v>2310</v>
      </c>
      <c r="K9" s="206">
        <v>0</v>
      </c>
      <c r="L9" s="206"/>
      <c r="M9" s="206">
        <v>0</v>
      </c>
      <c r="N9" s="206"/>
      <c r="O9" s="206">
        <v>0</v>
      </c>
      <c r="P9" s="206"/>
      <c r="Q9" s="206"/>
      <c r="R9" s="206">
        <v>0</v>
      </c>
      <c r="S9" s="92"/>
    </row>
    <row r="10" spans="1:19" s="17" customFormat="1" ht="39" customHeight="1">
      <c r="A10" s="123"/>
      <c r="B10" s="123" t="s">
        <v>333</v>
      </c>
      <c r="C10" s="94" t="s">
        <v>373</v>
      </c>
      <c r="D10" s="206">
        <v>65603</v>
      </c>
      <c r="E10" s="206">
        <v>29000</v>
      </c>
      <c r="F10" s="208">
        <f t="shared" si="1"/>
        <v>0.4420529548953554</v>
      </c>
      <c r="G10" s="206"/>
      <c r="H10" s="206"/>
      <c r="I10" s="206"/>
      <c r="J10" s="206"/>
      <c r="K10" s="206"/>
      <c r="L10" s="206"/>
      <c r="M10" s="206"/>
      <c r="N10" s="206"/>
      <c r="O10" s="206">
        <v>65603</v>
      </c>
      <c r="P10" s="206">
        <v>29000</v>
      </c>
      <c r="Q10" s="206"/>
      <c r="R10" s="206"/>
      <c r="S10" s="92"/>
    </row>
    <row r="11" spans="1:19" s="17" customFormat="1" ht="21" customHeight="1">
      <c r="A11" s="123"/>
      <c r="B11" s="123" t="s">
        <v>136</v>
      </c>
      <c r="C11" s="94" t="s">
        <v>137</v>
      </c>
      <c r="D11" s="206">
        <v>27157</v>
      </c>
      <c r="E11" s="206">
        <v>19979.59</v>
      </c>
      <c r="F11" s="208">
        <f t="shared" si="1"/>
        <v>0.73570681592223</v>
      </c>
      <c r="G11" s="206">
        <v>0</v>
      </c>
      <c r="H11" s="206"/>
      <c r="I11" s="206">
        <v>27157</v>
      </c>
      <c r="J11" s="206">
        <v>19979.59</v>
      </c>
      <c r="K11" s="206">
        <v>0</v>
      </c>
      <c r="L11" s="206"/>
      <c r="M11" s="206">
        <v>0</v>
      </c>
      <c r="N11" s="206"/>
      <c r="O11" s="206">
        <v>0</v>
      </c>
      <c r="P11" s="206"/>
      <c r="Q11" s="206"/>
      <c r="R11" s="206">
        <v>0</v>
      </c>
      <c r="S11" s="92"/>
    </row>
    <row r="12" spans="1:19" s="17" customFormat="1" ht="48" customHeight="1">
      <c r="A12" s="124" t="s">
        <v>138</v>
      </c>
      <c r="B12" s="124"/>
      <c r="C12" s="103" t="s">
        <v>139</v>
      </c>
      <c r="D12" s="209">
        <f>SUM(D13)</f>
        <v>64800</v>
      </c>
      <c r="E12" s="209">
        <f>SUM(E13)</f>
        <v>40220.72</v>
      </c>
      <c r="F12" s="205">
        <f t="shared" si="1"/>
        <v>0.6206901234567901</v>
      </c>
      <c r="G12" s="209">
        <v>0</v>
      </c>
      <c r="H12" s="209"/>
      <c r="I12" s="209">
        <v>0</v>
      </c>
      <c r="J12" s="209"/>
      <c r="K12" s="214">
        <f>SUM(K13)</f>
        <v>64800</v>
      </c>
      <c r="L12" s="209">
        <f>SUM(L13)</f>
        <v>40220.72</v>
      </c>
      <c r="M12" s="209">
        <v>0</v>
      </c>
      <c r="N12" s="209"/>
      <c r="O12" s="209">
        <v>0</v>
      </c>
      <c r="P12" s="209"/>
      <c r="Q12" s="209"/>
      <c r="R12" s="209"/>
      <c r="S12" s="92"/>
    </row>
    <row r="13" spans="1:20" s="17" customFormat="1" ht="19.5" customHeight="1">
      <c r="A13" s="123"/>
      <c r="B13" s="123" t="s">
        <v>140</v>
      </c>
      <c r="C13" s="94" t="s">
        <v>141</v>
      </c>
      <c r="D13" s="206">
        <v>64800</v>
      </c>
      <c r="E13" s="206">
        <v>40220.72</v>
      </c>
      <c r="F13" s="208">
        <f t="shared" si="1"/>
        <v>0.6206901234567901</v>
      </c>
      <c r="G13" s="206">
        <v>0</v>
      </c>
      <c r="H13" s="206"/>
      <c r="I13" s="206">
        <v>0</v>
      </c>
      <c r="J13" s="206"/>
      <c r="K13" s="215">
        <v>64800</v>
      </c>
      <c r="L13" s="206">
        <v>40220.72</v>
      </c>
      <c r="M13" s="206">
        <v>0</v>
      </c>
      <c r="N13" s="206"/>
      <c r="O13" s="206">
        <v>0</v>
      </c>
      <c r="P13" s="206"/>
      <c r="Q13" s="206"/>
      <c r="R13" s="206">
        <v>0</v>
      </c>
      <c r="S13" s="92"/>
      <c r="T13" s="107"/>
    </row>
    <row r="14" spans="1:19" s="17" customFormat="1" ht="16.5" customHeight="1">
      <c r="A14" s="124" t="s">
        <v>142</v>
      </c>
      <c r="B14" s="124"/>
      <c r="C14" s="103" t="s">
        <v>143</v>
      </c>
      <c r="D14" s="209">
        <f>SUM(D15:D18)</f>
        <v>167231</v>
      </c>
      <c r="E14" s="209">
        <f>SUM(E15:E18)</f>
        <v>109525.6</v>
      </c>
      <c r="F14" s="205">
        <f t="shared" si="1"/>
        <v>0.6549359867488683</v>
      </c>
      <c r="G14" s="209">
        <f aca="true" t="shared" si="2" ref="G14:O14">SUM(G15:G18)</f>
        <v>35500</v>
      </c>
      <c r="H14" s="209">
        <f t="shared" si="2"/>
        <v>10590.62</v>
      </c>
      <c r="I14" s="209">
        <f t="shared" si="2"/>
        <v>81131</v>
      </c>
      <c r="J14" s="209">
        <f t="shared" si="2"/>
        <v>63934.98</v>
      </c>
      <c r="K14" s="209">
        <f t="shared" si="2"/>
        <v>50000</v>
      </c>
      <c r="L14" s="209">
        <f t="shared" si="2"/>
        <v>35000</v>
      </c>
      <c r="M14" s="209">
        <f t="shared" si="2"/>
        <v>600</v>
      </c>
      <c r="N14" s="209">
        <f t="shared" si="2"/>
        <v>0</v>
      </c>
      <c r="O14" s="209">
        <f t="shared" si="2"/>
        <v>0</v>
      </c>
      <c r="P14" s="209"/>
      <c r="Q14" s="209"/>
      <c r="R14" s="209"/>
      <c r="S14" s="92"/>
    </row>
    <row r="15" spans="1:19" s="17" customFormat="1" ht="24">
      <c r="A15" s="123"/>
      <c r="B15" s="123" t="s">
        <v>144</v>
      </c>
      <c r="C15" s="94" t="s">
        <v>145</v>
      </c>
      <c r="D15" s="206">
        <v>12000</v>
      </c>
      <c r="E15" s="206">
        <v>6000</v>
      </c>
      <c r="F15" s="208">
        <f t="shared" si="1"/>
        <v>0.5</v>
      </c>
      <c r="G15" s="206">
        <v>0</v>
      </c>
      <c r="H15" s="206"/>
      <c r="I15" s="206">
        <v>12000</v>
      </c>
      <c r="J15" s="206">
        <v>6000</v>
      </c>
      <c r="K15" s="206">
        <v>0</v>
      </c>
      <c r="L15" s="206"/>
      <c r="M15" s="206"/>
      <c r="N15" s="206"/>
      <c r="O15" s="206">
        <v>0</v>
      </c>
      <c r="P15" s="206"/>
      <c r="Q15" s="206"/>
      <c r="R15" s="206">
        <v>0</v>
      </c>
      <c r="S15" s="92"/>
    </row>
    <row r="16" spans="1:19" s="17" customFormat="1" ht="18" customHeight="1">
      <c r="A16" s="123"/>
      <c r="B16" s="123" t="s">
        <v>345</v>
      </c>
      <c r="C16" s="94" t="s">
        <v>346</v>
      </c>
      <c r="D16" s="206">
        <v>800</v>
      </c>
      <c r="E16" s="206">
        <v>800</v>
      </c>
      <c r="F16" s="208">
        <f t="shared" si="1"/>
        <v>1</v>
      </c>
      <c r="G16" s="206"/>
      <c r="H16" s="206"/>
      <c r="I16" s="206">
        <v>800</v>
      </c>
      <c r="J16" s="206">
        <v>800</v>
      </c>
      <c r="K16" s="206"/>
      <c r="L16" s="206"/>
      <c r="M16" s="206"/>
      <c r="N16" s="206"/>
      <c r="O16" s="206"/>
      <c r="P16" s="206"/>
      <c r="Q16" s="206"/>
      <c r="R16" s="206"/>
      <c r="S16" s="92"/>
    </row>
    <row r="17" spans="1:19" s="17" customFormat="1" ht="24">
      <c r="A17" s="93"/>
      <c r="B17" s="123" t="s">
        <v>146</v>
      </c>
      <c r="C17" s="94" t="s">
        <v>147</v>
      </c>
      <c r="D17" s="206">
        <v>10500</v>
      </c>
      <c r="E17" s="206">
        <v>10335.4</v>
      </c>
      <c r="F17" s="208">
        <f t="shared" si="1"/>
        <v>0.9843238095238095</v>
      </c>
      <c r="G17" s="206">
        <v>0</v>
      </c>
      <c r="H17" s="206"/>
      <c r="I17" s="206">
        <v>10500</v>
      </c>
      <c r="J17" s="206">
        <v>10335.4</v>
      </c>
      <c r="K17" s="215"/>
      <c r="L17" s="206">
        <v>0</v>
      </c>
      <c r="M17" s="206">
        <v>0</v>
      </c>
      <c r="N17" s="206"/>
      <c r="O17" s="206"/>
      <c r="P17" s="206"/>
      <c r="Q17" s="206"/>
      <c r="R17" s="206">
        <v>0</v>
      </c>
      <c r="S17" s="92"/>
    </row>
    <row r="18" spans="1:19" s="17" customFormat="1" ht="17.25" customHeight="1">
      <c r="A18" s="94"/>
      <c r="B18" s="94">
        <v>60016</v>
      </c>
      <c r="C18" s="94" t="s">
        <v>148</v>
      </c>
      <c r="D18" s="206">
        <v>143931</v>
      </c>
      <c r="E18" s="206">
        <v>92390.2</v>
      </c>
      <c r="F18" s="208">
        <f t="shared" si="1"/>
        <v>0.6419061911610424</v>
      </c>
      <c r="G18" s="206">
        <v>35500</v>
      </c>
      <c r="H18" s="206">
        <v>10590.62</v>
      </c>
      <c r="I18" s="206">
        <v>57831</v>
      </c>
      <c r="J18" s="206">
        <v>46799.58</v>
      </c>
      <c r="K18" s="206">
        <v>50000</v>
      </c>
      <c r="L18" s="206">
        <v>35000</v>
      </c>
      <c r="M18" s="206">
        <v>600</v>
      </c>
      <c r="N18" s="206">
        <v>0</v>
      </c>
      <c r="O18" s="206">
        <v>0</v>
      </c>
      <c r="P18" s="206"/>
      <c r="Q18" s="206"/>
      <c r="R18" s="206">
        <v>0</v>
      </c>
      <c r="S18" s="92"/>
    </row>
    <row r="19" spans="1:19" s="17" customFormat="1" ht="24">
      <c r="A19" s="112">
        <v>700</v>
      </c>
      <c r="B19" s="112"/>
      <c r="C19" s="112" t="s">
        <v>149</v>
      </c>
      <c r="D19" s="210">
        <f>SUM(D20)</f>
        <v>62000</v>
      </c>
      <c r="E19" s="210">
        <f>SUM(E20)</f>
        <v>53489.23</v>
      </c>
      <c r="F19" s="205">
        <f t="shared" si="1"/>
        <v>0.8627295161290323</v>
      </c>
      <c r="G19" s="210">
        <v>0</v>
      </c>
      <c r="H19" s="210">
        <v>0</v>
      </c>
      <c r="I19" s="210">
        <f>SUM(I20)</f>
        <v>62000</v>
      </c>
      <c r="J19" s="210">
        <f>SUM(J20)</f>
        <v>53489.23</v>
      </c>
      <c r="K19" s="210">
        <v>0</v>
      </c>
      <c r="L19" s="210"/>
      <c r="M19" s="210">
        <v>0</v>
      </c>
      <c r="N19" s="210"/>
      <c r="O19" s="212">
        <v>0</v>
      </c>
      <c r="P19" s="212"/>
      <c r="Q19" s="212"/>
      <c r="R19" s="210">
        <v>0</v>
      </c>
      <c r="S19" s="92"/>
    </row>
    <row r="20" spans="1:19" s="17" customFormat="1" ht="27.75" customHeight="1">
      <c r="A20" s="108"/>
      <c r="B20" s="108">
        <v>70005</v>
      </c>
      <c r="C20" s="108" t="s">
        <v>150</v>
      </c>
      <c r="D20" s="211">
        <v>62000</v>
      </c>
      <c r="E20" s="211">
        <v>53489.23</v>
      </c>
      <c r="F20" s="208">
        <f t="shared" si="1"/>
        <v>0.8627295161290323</v>
      </c>
      <c r="G20" s="211">
        <v>0</v>
      </c>
      <c r="H20" s="211">
        <v>0</v>
      </c>
      <c r="I20" s="211">
        <v>62000</v>
      </c>
      <c r="J20" s="211">
        <v>53489.23</v>
      </c>
      <c r="K20" s="211">
        <v>0</v>
      </c>
      <c r="L20" s="211"/>
      <c r="M20" s="211">
        <v>0</v>
      </c>
      <c r="N20" s="211"/>
      <c r="O20" s="213">
        <v>0</v>
      </c>
      <c r="P20" s="213"/>
      <c r="Q20" s="213"/>
      <c r="R20" s="211">
        <v>0</v>
      </c>
      <c r="S20" s="92"/>
    </row>
    <row r="21" spans="1:19" s="17" customFormat="1" ht="19.5" customHeight="1">
      <c r="A21" s="112">
        <v>710</v>
      </c>
      <c r="B21" s="112"/>
      <c r="C21" s="112" t="s">
        <v>151</v>
      </c>
      <c r="D21" s="210">
        <f>SUM(D22:D24)</f>
        <v>86572</v>
      </c>
      <c r="E21" s="210">
        <f>SUM(E22:E24)</f>
        <v>1358.1599999999999</v>
      </c>
      <c r="F21" s="205">
        <f t="shared" si="1"/>
        <v>0.015688213279120268</v>
      </c>
      <c r="G21" s="210">
        <v>0</v>
      </c>
      <c r="H21" s="210">
        <v>0</v>
      </c>
      <c r="I21" s="210">
        <f>SUM(I22:I24)</f>
        <v>86572</v>
      </c>
      <c r="J21" s="210">
        <f>SUM(J22:J24)</f>
        <v>1358.1599999999999</v>
      </c>
      <c r="K21" s="210">
        <v>0</v>
      </c>
      <c r="L21" s="210"/>
      <c r="M21" s="210">
        <v>0</v>
      </c>
      <c r="N21" s="210"/>
      <c r="O21" s="212">
        <v>0</v>
      </c>
      <c r="P21" s="212"/>
      <c r="Q21" s="212"/>
      <c r="R21" s="210">
        <v>0</v>
      </c>
      <c r="S21" s="92"/>
    </row>
    <row r="22" spans="1:19" s="17" customFormat="1" ht="35.25" customHeight="1">
      <c r="A22" s="108"/>
      <c r="B22" s="108">
        <v>71004</v>
      </c>
      <c r="C22" s="108" t="s">
        <v>152</v>
      </c>
      <c r="D22" s="211">
        <v>82472</v>
      </c>
      <c r="E22" s="211">
        <v>0</v>
      </c>
      <c r="F22" s="208">
        <f t="shared" si="1"/>
        <v>0</v>
      </c>
      <c r="G22" s="211">
        <v>0</v>
      </c>
      <c r="H22" s="211"/>
      <c r="I22" s="211">
        <v>82472</v>
      </c>
      <c r="J22" s="211">
        <v>0</v>
      </c>
      <c r="K22" s="211">
        <v>0</v>
      </c>
      <c r="L22" s="211"/>
      <c r="M22" s="211">
        <v>0</v>
      </c>
      <c r="N22" s="211"/>
      <c r="O22" s="213">
        <v>0</v>
      </c>
      <c r="P22" s="213"/>
      <c r="Q22" s="213"/>
      <c r="R22" s="211">
        <v>0</v>
      </c>
      <c r="S22" s="92"/>
    </row>
    <row r="23" spans="1:19" s="17" customFormat="1" ht="12.75">
      <c r="A23" s="108"/>
      <c r="B23" s="108">
        <v>71035</v>
      </c>
      <c r="C23" s="108" t="s">
        <v>153</v>
      </c>
      <c r="D23" s="211">
        <v>2100</v>
      </c>
      <c r="E23" s="211">
        <v>585</v>
      </c>
      <c r="F23" s="208">
        <f t="shared" si="1"/>
        <v>0.2785714285714286</v>
      </c>
      <c r="G23" s="211">
        <v>0</v>
      </c>
      <c r="H23" s="211"/>
      <c r="I23" s="211">
        <v>2100</v>
      </c>
      <c r="J23" s="211">
        <v>585</v>
      </c>
      <c r="K23" s="211">
        <v>0</v>
      </c>
      <c r="L23" s="211"/>
      <c r="M23" s="211">
        <v>0</v>
      </c>
      <c r="N23" s="211"/>
      <c r="O23" s="213">
        <v>0</v>
      </c>
      <c r="P23" s="213"/>
      <c r="Q23" s="213"/>
      <c r="R23" s="211">
        <v>0</v>
      </c>
      <c r="S23" s="92"/>
    </row>
    <row r="24" spans="1:19" s="17" customFormat="1" ht="12.75">
      <c r="A24" s="108"/>
      <c r="B24" s="108">
        <v>71095</v>
      </c>
      <c r="C24" s="108" t="s">
        <v>137</v>
      </c>
      <c r="D24" s="211">
        <v>2000</v>
      </c>
      <c r="E24" s="211">
        <v>773.16</v>
      </c>
      <c r="F24" s="208">
        <f t="shared" si="1"/>
        <v>0.38658</v>
      </c>
      <c r="G24" s="211">
        <v>0</v>
      </c>
      <c r="H24" s="211"/>
      <c r="I24" s="211">
        <v>2000</v>
      </c>
      <c r="J24" s="211">
        <v>773.16</v>
      </c>
      <c r="K24" s="211">
        <v>0</v>
      </c>
      <c r="L24" s="211"/>
      <c r="M24" s="211">
        <v>0</v>
      </c>
      <c r="N24" s="211"/>
      <c r="O24" s="213">
        <v>0</v>
      </c>
      <c r="P24" s="213"/>
      <c r="Q24" s="213"/>
      <c r="R24" s="211">
        <v>0</v>
      </c>
      <c r="S24" s="92"/>
    </row>
    <row r="25" spans="1:19" s="17" customFormat="1" ht="24.75" customHeight="1">
      <c r="A25" s="112">
        <v>750</v>
      </c>
      <c r="B25" s="112"/>
      <c r="C25" s="112" t="s">
        <v>154</v>
      </c>
      <c r="D25" s="210">
        <f>SUM(D26:D30)</f>
        <v>1558301</v>
      </c>
      <c r="E25" s="210">
        <f>SUM(E26:E30)</f>
        <v>859990.88</v>
      </c>
      <c r="F25" s="205">
        <f t="shared" si="1"/>
        <v>0.5518772560628531</v>
      </c>
      <c r="G25" s="212">
        <f>SUM(G26:G30)</f>
        <v>1148501</v>
      </c>
      <c r="H25" s="210">
        <f>SUM(H26:H30)</f>
        <v>616226.39</v>
      </c>
      <c r="I25" s="210">
        <f>SUM(I26:I30)</f>
        <v>280700</v>
      </c>
      <c r="J25" s="210">
        <f>SUM(J26:J30)</f>
        <v>193011.71</v>
      </c>
      <c r="K25" s="210">
        <v>0</v>
      </c>
      <c r="L25" s="210"/>
      <c r="M25" s="210">
        <f>SUM(M26:M30)</f>
        <v>129100</v>
      </c>
      <c r="N25" s="210">
        <f>SUM(N26:N30)</f>
        <v>50752.78</v>
      </c>
      <c r="O25" s="212">
        <v>0</v>
      </c>
      <c r="P25" s="212"/>
      <c r="Q25" s="212"/>
      <c r="R25" s="210">
        <v>0</v>
      </c>
      <c r="S25" s="92"/>
    </row>
    <row r="26" spans="1:19" s="17" customFormat="1" ht="14.25" customHeight="1">
      <c r="A26" s="108"/>
      <c r="B26" s="108">
        <v>75011</v>
      </c>
      <c r="C26" s="108" t="s">
        <v>155</v>
      </c>
      <c r="D26" s="211">
        <v>54501</v>
      </c>
      <c r="E26" s="211">
        <v>25551.48</v>
      </c>
      <c r="F26" s="208">
        <f t="shared" si="1"/>
        <v>0.46882589310287887</v>
      </c>
      <c r="G26" s="211">
        <v>41501</v>
      </c>
      <c r="H26" s="211">
        <v>20751</v>
      </c>
      <c r="I26" s="211">
        <v>13000</v>
      </c>
      <c r="J26" s="211">
        <v>4800.48</v>
      </c>
      <c r="K26" s="211">
        <v>0</v>
      </c>
      <c r="L26" s="211"/>
      <c r="M26" s="211">
        <v>0</v>
      </c>
      <c r="N26" s="211"/>
      <c r="O26" s="213">
        <v>0</v>
      </c>
      <c r="P26" s="213"/>
      <c r="Q26" s="213"/>
      <c r="R26" s="211">
        <v>0</v>
      </c>
      <c r="S26" s="92"/>
    </row>
    <row r="27" spans="1:19" s="17" customFormat="1" ht="16.5" customHeight="1">
      <c r="A27" s="108"/>
      <c r="B27" s="108">
        <v>75022</v>
      </c>
      <c r="C27" s="108" t="s">
        <v>156</v>
      </c>
      <c r="D27" s="211">
        <v>118000</v>
      </c>
      <c r="E27" s="211">
        <v>47818.98</v>
      </c>
      <c r="F27" s="208">
        <f t="shared" si="1"/>
        <v>0.405245593220339</v>
      </c>
      <c r="G27" s="211">
        <v>0</v>
      </c>
      <c r="H27" s="211">
        <v>0</v>
      </c>
      <c r="I27" s="211">
        <v>5000</v>
      </c>
      <c r="J27" s="211">
        <v>1002.2</v>
      </c>
      <c r="K27" s="211">
        <v>0</v>
      </c>
      <c r="L27" s="211"/>
      <c r="M27" s="211">
        <v>113000</v>
      </c>
      <c r="N27" s="211">
        <v>46816.78</v>
      </c>
      <c r="O27" s="213">
        <v>0</v>
      </c>
      <c r="P27" s="213"/>
      <c r="Q27" s="213"/>
      <c r="R27" s="211">
        <v>0</v>
      </c>
      <c r="S27" s="92"/>
    </row>
    <row r="28" spans="1:19" s="17" customFormat="1" ht="15.75" customHeight="1">
      <c r="A28" s="108"/>
      <c r="B28" s="108">
        <v>75023</v>
      </c>
      <c r="C28" s="108" t="s">
        <v>157</v>
      </c>
      <c r="D28" s="211">
        <v>1291200</v>
      </c>
      <c r="E28" s="211">
        <v>734322.46</v>
      </c>
      <c r="F28" s="208">
        <f t="shared" si="1"/>
        <v>0.5687131815365551</v>
      </c>
      <c r="G28" s="213">
        <v>1089000</v>
      </c>
      <c r="H28" s="211">
        <v>582097.39</v>
      </c>
      <c r="I28" s="303">
        <v>201700</v>
      </c>
      <c r="J28" s="211">
        <v>152189.07</v>
      </c>
      <c r="K28" s="211">
        <v>0</v>
      </c>
      <c r="L28" s="211"/>
      <c r="M28" s="211">
        <v>500</v>
      </c>
      <c r="N28" s="211">
        <v>36</v>
      </c>
      <c r="O28" s="213">
        <v>0</v>
      </c>
      <c r="P28" s="213"/>
      <c r="Q28" s="213"/>
      <c r="R28" s="211">
        <v>0</v>
      </c>
      <c r="S28" s="92"/>
    </row>
    <row r="29" spans="1:19" s="17" customFormat="1" ht="26.25" customHeight="1">
      <c r="A29" s="108"/>
      <c r="B29" s="108">
        <v>75075</v>
      </c>
      <c r="C29" s="108" t="s">
        <v>158</v>
      </c>
      <c r="D29" s="211">
        <v>40000</v>
      </c>
      <c r="E29" s="211">
        <v>24220.65</v>
      </c>
      <c r="F29" s="208">
        <f t="shared" si="1"/>
        <v>0.6055162500000001</v>
      </c>
      <c r="G29" s="211">
        <v>0</v>
      </c>
      <c r="H29" s="211">
        <v>0</v>
      </c>
      <c r="I29" s="211">
        <v>40000</v>
      </c>
      <c r="J29" s="211">
        <v>24220.65</v>
      </c>
      <c r="K29" s="211">
        <v>0</v>
      </c>
      <c r="L29" s="211"/>
      <c r="M29" s="211">
        <v>0</v>
      </c>
      <c r="N29" s="211"/>
      <c r="O29" s="213"/>
      <c r="P29" s="213">
        <v>0</v>
      </c>
      <c r="Q29" s="213"/>
      <c r="R29" s="211">
        <v>0</v>
      </c>
      <c r="S29" s="92"/>
    </row>
    <row r="30" spans="1:19" s="17" customFormat="1" ht="16.5" customHeight="1">
      <c r="A30" s="108"/>
      <c r="B30" s="108">
        <v>75095</v>
      </c>
      <c r="C30" s="108" t="s">
        <v>137</v>
      </c>
      <c r="D30" s="211">
        <v>54600</v>
      </c>
      <c r="E30" s="211">
        <v>28077.31</v>
      </c>
      <c r="F30" s="208">
        <f t="shared" si="1"/>
        <v>0.5142364468864469</v>
      </c>
      <c r="G30" s="211">
        <v>18000</v>
      </c>
      <c r="H30" s="211">
        <v>13378</v>
      </c>
      <c r="I30" s="211">
        <v>21000</v>
      </c>
      <c r="J30" s="211">
        <v>10799.31</v>
      </c>
      <c r="K30" s="211">
        <v>0</v>
      </c>
      <c r="L30" s="211"/>
      <c r="M30" s="211">
        <v>15600</v>
      </c>
      <c r="N30" s="211">
        <v>3900</v>
      </c>
      <c r="O30" s="213">
        <v>0</v>
      </c>
      <c r="P30" s="213"/>
      <c r="Q30" s="213"/>
      <c r="R30" s="211">
        <v>0</v>
      </c>
      <c r="S30" s="92"/>
    </row>
    <row r="31" spans="1:19" s="17" customFormat="1" ht="60" customHeight="1">
      <c r="A31" s="112">
        <v>751</v>
      </c>
      <c r="B31" s="112"/>
      <c r="C31" s="112" t="s">
        <v>159</v>
      </c>
      <c r="D31" s="210">
        <f>SUM(D32:D32)</f>
        <v>909</v>
      </c>
      <c r="E31" s="210">
        <f>SUM(E32:E32)</f>
        <v>456</v>
      </c>
      <c r="F31" s="205">
        <f t="shared" si="1"/>
        <v>0.5016501650165016</v>
      </c>
      <c r="G31" s="210">
        <f aca="true" t="shared" si="3" ref="G31:O31">SUM(G32:G32)</f>
        <v>909</v>
      </c>
      <c r="H31" s="210">
        <f t="shared" si="3"/>
        <v>456</v>
      </c>
      <c r="I31" s="210">
        <f t="shared" si="3"/>
        <v>0</v>
      </c>
      <c r="J31" s="210">
        <f t="shared" si="3"/>
        <v>0</v>
      </c>
      <c r="K31" s="210">
        <f t="shared" si="3"/>
        <v>0</v>
      </c>
      <c r="L31" s="210">
        <f t="shared" si="3"/>
        <v>0</v>
      </c>
      <c r="M31" s="210">
        <f t="shared" si="3"/>
        <v>0</v>
      </c>
      <c r="N31" s="210">
        <f t="shared" si="3"/>
        <v>0</v>
      </c>
      <c r="O31" s="210">
        <f t="shared" si="3"/>
        <v>0</v>
      </c>
      <c r="P31" s="210"/>
      <c r="Q31" s="210"/>
      <c r="R31" s="210">
        <f>SUM(R32)</f>
        <v>0</v>
      </c>
      <c r="S31" s="92"/>
    </row>
    <row r="32" spans="1:19" s="17" customFormat="1" ht="36.75" customHeight="1">
      <c r="A32" s="108"/>
      <c r="B32" s="108">
        <v>75101</v>
      </c>
      <c r="C32" s="108" t="s">
        <v>160</v>
      </c>
      <c r="D32" s="211">
        <v>909</v>
      </c>
      <c r="E32" s="211">
        <v>456</v>
      </c>
      <c r="F32" s="208">
        <f t="shared" si="1"/>
        <v>0.5016501650165016</v>
      </c>
      <c r="G32" s="211">
        <v>909</v>
      </c>
      <c r="H32" s="211">
        <v>456</v>
      </c>
      <c r="I32" s="211">
        <v>0</v>
      </c>
      <c r="J32" s="211"/>
      <c r="K32" s="211">
        <v>0</v>
      </c>
      <c r="L32" s="211"/>
      <c r="M32" s="211">
        <v>0</v>
      </c>
      <c r="N32" s="211"/>
      <c r="O32" s="213">
        <v>0</v>
      </c>
      <c r="P32" s="213"/>
      <c r="Q32" s="213"/>
      <c r="R32" s="211">
        <v>0</v>
      </c>
      <c r="S32" s="92"/>
    </row>
    <row r="33" spans="1:19" s="17" customFormat="1" ht="36">
      <c r="A33" s="112">
        <v>754</v>
      </c>
      <c r="B33" s="112"/>
      <c r="C33" s="112" t="s">
        <v>161</v>
      </c>
      <c r="D33" s="210">
        <f>SUM(D34:D35)</f>
        <v>85300</v>
      </c>
      <c r="E33" s="210">
        <f>SUM(E34:E35)</f>
        <v>42623.64</v>
      </c>
      <c r="F33" s="205">
        <f t="shared" si="1"/>
        <v>0.4996909730363423</v>
      </c>
      <c r="G33" s="210">
        <f aca="true" t="shared" si="4" ref="G33:N33">SUM(G34:G35)</f>
        <v>7016</v>
      </c>
      <c r="H33" s="210">
        <f t="shared" si="4"/>
        <v>3503</v>
      </c>
      <c r="I33" s="210">
        <f t="shared" si="4"/>
        <v>67284</v>
      </c>
      <c r="J33" s="210">
        <f t="shared" si="4"/>
        <v>28290.64</v>
      </c>
      <c r="K33" s="210">
        <f t="shared" si="4"/>
        <v>0</v>
      </c>
      <c r="L33" s="210">
        <f t="shared" si="4"/>
        <v>0</v>
      </c>
      <c r="M33" s="210">
        <f t="shared" si="4"/>
        <v>11000</v>
      </c>
      <c r="N33" s="210">
        <f t="shared" si="4"/>
        <v>10830</v>
      </c>
      <c r="O33" s="212">
        <v>0</v>
      </c>
      <c r="P33" s="212"/>
      <c r="Q33" s="212"/>
      <c r="R33" s="210">
        <v>0</v>
      </c>
      <c r="S33" s="92"/>
    </row>
    <row r="34" spans="1:19" s="17" customFormat="1" ht="24">
      <c r="A34" s="108"/>
      <c r="B34" s="108">
        <v>75412</v>
      </c>
      <c r="C34" s="108" t="s">
        <v>163</v>
      </c>
      <c r="D34" s="211">
        <v>57300</v>
      </c>
      <c r="E34" s="211">
        <v>42623.64</v>
      </c>
      <c r="F34" s="208">
        <f t="shared" si="1"/>
        <v>0.7438680628272252</v>
      </c>
      <c r="G34" s="211">
        <v>7016</v>
      </c>
      <c r="H34" s="211">
        <v>3503</v>
      </c>
      <c r="I34" s="211">
        <v>39284</v>
      </c>
      <c r="J34" s="211">
        <v>28290.64</v>
      </c>
      <c r="K34" s="211">
        <v>0</v>
      </c>
      <c r="L34" s="211"/>
      <c r="M34" s="211">
        <v>11000</v>
      </c>
      <c r="N34" s="211">
        <v>10830</v>
      </c>
      <c r="O34" s="213">
        <v>0</v>
      </c>
      <c r="P34" s="213"/>
      <c r="Q34" s="213"/>
      <c r="R34" s="211">
        <v>0</v>
      </c>
      <c r="S34" s="92"/>
    </row>
    <row r="35" spans="1:19" s="17" customFormat="1" ht="17.25" customHeight="1">
      <c r="A35" s="108"/>
      <c r="B35" s="108">
        <v>75421</v>
      </c>
      <c r="C35" s="108" t="s">
        <v>164</v>
      </c>
      <c r="D35" s="211">
        <v>28000</v>
      </c>
      <c r="E35" s="211">
        <v>0</v>
      </c>
      <c r="F35" s="208">
        <f t="shared" si="1"/>
        <v>0</v>
      </c>
      <c r="G35" s="211">
        <v>0</v>
      </c>
      <c r="H35" s="211"/>
      <c r="I35" s="211">
        <v>28000</v>
      </c>
      <c r="J35" s="211">
        <v>0</v>
      </c>
      <c r="K35" s="211">
        <v>0</v>
      </c>
      <c r="L35" s="211"/>
      <c r="M35" s="211">
        <v>0</v>
      </c>
      <c r="N35" s="211"/>
      <c r="O35" s="213">
        <v>0</v>
      </c>
      <c r="P35" s="213"/>
      <c r="Q35" s="213"/>
      <c r="R35" s="211">
        <v>0</v>
      </c>
      <c r="S35" s="92"/>
    </row>
    <row r="36" spans="1:19" s="17" customFormat="1" ht="24">
      <c r="A36" s="112">
        <v>757</v>
      </c>
      <c r="B36" s="112"/>
      <c r="C36" s="112" t="s">
        <v>167</v>
      </c>
      <c r="D36" s="210">
        <f aca="true" t="shared" si="5" ref="D36:R36">SUM(D37)</f>
        <v>264679</v>
      </c>
      <c r="E36" s="210">
        <f t="shared" si="5"/>
        <v>175428.88</v>
      </c>
      <c r="F36" s="205">
        <f t="shared" si="1"/>
        <v>0.6627986353280767</v>
      </c>
      <c r="G36" s="210">
        <f t="shared" si="5"/>
        <v>0</v>
      </c>
      <c r="H36" s="210"/>
      <c r="I36" s="210">
        <f t="shared" si="5"/>
        <v>0</v>
      </c>
      <c r="J36" s="210"/>
      <c r="K36" s="210">
        <f t="shared" si="5"/>
        <v>0</v>
      </c>
      <c r="L36" s="210"/>
      <c r="M36" s="210">
        <f t="shared" si="5"/>
        <v>0</v>
      </c>
      <c r="N36" s="210"/>
      <c r="O36" s="212">
        <f t="shared" si="5"/>
        <v>0</v>
      </c>
      <c r="P36" s="212"/>
      <c r="Q36" s="212">
        <f>SUM(Q37)</f>
        <v>264679</v>
      </c>
      <c r="R36" s="212">
        <f t="shared" si="5"/>
        <v>175428.88</v>
      </c>
      <c r="S36" s="92"/>
    </row>
    <row r="37" spans="1:19" s="17" customFormat="1" ht="36.75" customHeight="1">
      <c r="A37" s="108"/>
      <c r="B37" s="108">
        <v>75702</v>
      </c>
      <c r="C37" s="108" t="s">
        <v>168</v>
      </c>
      <c r="D37" s="211">
        <v>264679</v>
      </c>
      <c r="E37" s="211">
        <v>175428.88</v>
      </c>
      <c r="F37" s="208">
        <f t="shared" si="1"/>
        <v>0.6627986353280767</v>
      </c>
      <c r="G37" s="211">
        <v>0</v>
      </c>
      <c r="H37" s="211"/>
      <c r="I37" s="211">
        <v>0</v>
      </c>
      <c r="J37" s="211"/>
      <c r="K37" s="211">
        <v>0</v>
      </c>
      <c r="L37" s="211"/>
      <c r="M37" s="211">
        <v>0</v>
      </c>
      <c r="N37" s="211"/>
      <c r="O37" s="213">
        <v>0</v>
      </c>
      <c r="P37" s="213"/>
      <c r="Q37" s="213">
        <v>264679</v>
      </c>
      <c r="R37" s="213">
        <v>175428.88</v>
      </c>
      <c r="S37" s="92"/>
    </row>
    <row r="38" spans="1:19" s="17" customFormat="1" ht="24" customHeight="1">
      <c r="A38" s="112">
        <v>758</v>
      </c>
      <c r="B38" s="112"/>
      <c r="C38" s="112" t="s">
        <v>169</v>
      </c>
      <c r="D38" s="210">
        <f aca="true" t="shared" si="6" ref="D38:O38">SUM(D39)</f>
        <v>68100</v>
      </c>
      <c r="E38" s="210">
        <f t="shared" si="6"/>
        <v>0</v>
      </c>
      <c r="F38" s="205">
        <f t="shared" si="1"/>
        <v>0</v>
      </c>
      <c r="G38" s="210">
        <f t="shared" si="6"/>
        <v>0</v>
      </c>
      <c r="H38" s="210"/>
      <c r="I38" s="210">
        <f t="shared" si="6"/>
        <v>68100</v>
      </c>
      <c r="J38" s="210">
        <f t="shared" si="6"/>
        <v>0</v>
      </c>
      <c r="K38" s="210">
        <f t="shared" si="6"/>
        <v>0</v>
      </c>
      <c r="L38" s="210"/>
      <c r="M38" s="210">
        <f t="shared" si="6"/>
        <v>0</v>
      </c>
      <c r="N38" s="210"/>
      <c r="O38" s="212">
        <f t="shared" si="6"/>
        <v>0</v>
      </c>
      <c r="P38" s="212"/>
      <c r="Q38" s="212"/>
      <c r="R38" s="210">
        <v>0</v>
      </c>
      <c r="S38" s="92"/>
    </row>
    <row r="39" spans="1:19" s="17" customFormat="1" ht="24.75" customHeight="1">
      <c r="A39" s="108"/>
      <c r="B39" s="108">
        <v>75818</v>
      </c>
      <c r="C39" s="108" t="s">
        <v>170</v>
      </c>
      <c r="D39" s="211">
        <v>68100</v>
      </c>
      <c r="E39" s="211">
        <v>0</v>
      </c>
      <c r="F39" s="208">
        <f t="shared" si="1"/>
        <v>0</v>
      </c>
      <c r="G39" s="211">
        <v>0</v>
      </c>
      <c r="H39" s="211">
        <v>0</v>
      </c>
      <c r="I39" s="211">
        <v>68100</v>
      </c>
      <c r="J39" s="211">
        <v>0</v>
      </c>
      <c r="K39" s="211">
        <v>0</v>
      </c>
      <c r="L39" s="211">
        <v>0</v>
      </c>
      <c r="M39" s="211">
        <v>0</v>
      </c>
      <c r="N39" s="211">
        <v>0</v>
      </c>
      <c r="O39" s="213">
        <v>0</v>
      </c>
      <c r="P39" s="213"/>
      <c r="Q39" s="213"/>
      <c r="R39" s="211">
        <v>0</v>
      </c>
      <c r="S39" s="92"/>
    </row>
    <row r="40" spans="1:19" s="17" customFormat="1" ht="17.25" customHeight="1">
      <c r="A40" s="112">
        <v>801</v>
      </c>
      <c r="B40" s="112"/>
      <c r="C40" s="112" t="s">
        <v>171</v>
      </c>
      <c r="D40" s="210">
        <f aca="true" t="shared" si="7" ref="D40:N40">SUM(D41:D47)</f>
        <v>5955302</v>
      </c>
      <c r="E40" s="210">
        <f t="shared" si="7"/>
        <v>2944937.53</v>
      </c>
      <c r="F40" s="205">
        <f t="shared" si="1"/>
        <v>0.49450683273493096</v>
      </c>
      <c r="G40" s="212">
        <f t="shared" si="7"/>
        <v>4117943</v>
      </c>
      <c r="H40" s="212">
        <f t="shared" si="7"/>
        <v>2018288.63</v>
      </c>
      <c r="I40" s="212">
        <f t="shared" si="7"/>
        <v>1299359</v>
      </c>
      <c r="J40" s="210">
        <f t="shared" si="7"/>
        <v>653792.9500000001</v>
      </c>
      <c r="K40" s="212">
        <f t="shared" si="7"/>
        <v>333000</v>
      </c>
      <c r="L40" s="212">
        <f t="shared" si="7"/>
        <v>157197.56999999998</v>
      </c>
      <c r="M40" s="210">
        <f t="shared" si="7"/>
        <v>205000</v>
      </c>
      <c r="N40" s="210">
        <f t="shared" si="7"/>
        <v>115658.38</v>
      </c>
      <c r="O40" s="212">
        <v>0</v>
      </c>
      <c r="P40" s="212"/>
      <c r="Q40" s="212"/>
      <c r="R40" s="210">
        <v>0</v>
      </c>
      <c r="S40" s="92"/>
    </row>
    <row r="41" spans="1:19" s="17" customFormat="1" ht="17.25" customHeight="1">
      <c r="A41" s="108"/>
      <c r="B41" s="108">
        <v>80101</v>
      </c>
      <c r="C41" s="108" t="s">
        <v>172</v>
      </c>
      <c r="D41" s="211">
        <v>3116129</v>
      </c>
      <c r="E41" s="211">
        <v>1482246.9</v>
      </c>
      <c r="F41" s="208">
        <f t="shared" si="1"/>
        <v>0.4756692999551687</v>
      </c>
      <c r="G41" s="213">
        <v>2393500</v>
      </c>
      <c r="H41" s="213">
        <v>1158949.26</v>
      </c>
      <c r="I41" s="211">
        <v>274229</v>
      </c>
      <c r="J41" s="211">
        <v>108274.46</v>
      </c>
      <c r="K41" s="213">
        <v>328000</v>
      </c>
      <c r="L41" s="213">
        <v>154998.52</v>
      </c>
      <c r="M41" s="211">
        <v>120400</v>
      </c>
      <c r="N41" s="211">
        <v>60024.66</v>
      </c>
      <c r="O41" s="213">
        <v>0</v>
      </c>
      <c r="P41" s="213"/>
      <c r="Q41" s="213"/>
      <c r="R41" s="211">
        <v>0</v>
      </c>
      <c r="S41" s="92"/>
    </row>
    <row r="42" spans="1:19" s="17" customFormat="1" ht="24">
      <c r="A42" s="108"/>
      <c r="B42" s="108">
        <v>80103</v>
      </c>
      <c r="C42" s="108" t="s">
        <v>173</v>
      </c>
      <c r="D42" s="211">
        <v>303880</v>
      </c>
      <c r="E42" s="211">
        <v>155739.83</v>
      </c>
      <c r="F42" s="208">
        <f t="shared" si="1"/>
        <v>0.5125043767276556</v>
      </c>
      <c r="G42" s="211">
        <v>265700</v>
      </c>
      <c r="H42" s="211">
        <v>137795.74</v>
      </c>
      <c r="I42" s="211">
        <v>20980</v>
      </c>
      <c r="J42" s="211">
        <v>10196.09</v>
      </c>
      <c r="K42" s="211">
        <v>0</v>
      </c>
      <c r="L42" s="211"/>
      <c r="M42" s="211">
        <v>17200</v>
      </c>
      <c r="N42" s="211">
        <v>7748</v>
      </c>
      <c r="O42" s="213">
        <v>0</v>
      </c>
      <c r="P42" s="213"/>
      <c r="Q42" s="213"/>
      <c r="R42" s="211">
        <v>0</v>
      </c>
      <c r="S42" s="92"/>
    </row>
    <row r="43" spans="1:19" s="17" customFormat="1" ht="18.75" customHeight="1">
      <c r="A43" s="108"/>
      <c r="B43" s="108">
        <v>80104</v>
      </c>
      <c r="C43" s="108" t="s">
        <v>174</v>
      </c>
      <c r="D43" s="211">
        <v>219410</v>
      </c>
      <c r="E43" s="211">
        <v>114920.63</v>
      </c>
      <c r="F43" s="208">
        <f t="shared" si="1"/>
        <v>0.5237711590173648</v>
      </c>
      <c r="G43" s="211">
        <v>193900</v>
      </c>
      <c r="H43" s="211">
        <v>99719.99</v>
      </c>
      <c r="I43" s="211">
        <v>18110</v>
      </c>
      <c r="J43" s="211">
        <v>11789.04</v>
      </c>
      <c r="K43" s="211">
        <v>0</v>
      </c>
      <c r="L43" s="211"/>
      <c r="M43" s="211">
        <v>7400</v>
      </c>
      <c r="N43" s="211">
        <v>3411.6</v>
      </c>
      <c r="O43" s="213">
        <v>0</v>
      </c>
      <c r="P43" s="213"/>
      <c r="Q43" s="213"/>
      <c r="R43" s="211">
        <v>0</v>
      </c>
      <c r="S43" s="92"/>
    </row>
    <row r="44" spans="1:19" s="17" customFormat="1" ht="16.5" customHeight="1">
      <c r="A44" s="108"/>
      <c r="B44" s="108">
        <v>80110</v>
      </c>
      <c r="C44" s="108" t="s">
        <v>175</v>
      </c>
      <c r="D44" s="211">
        <v>1962943</v>
      </c>
      <c r="E44" s="211">
        <v>984223.05</v>
      </c>
      <c r="F44" s="208">
        <f t="shared" si="1"/>
        <v>0.5014017472743733</v>
      </c>
      <c r="G44" s="213">
        <v>1263943</v>
      </c>
      <c r="H44" s="211">
        <v>621823.64</v>
      </c>
      <c r="I44" s="211">
        <v>639000</v>
      </c>
      <c r="J44" s="211">
        <v>317925.29</v>
      </c>
      <c r="K44" s="211">
        <v>0</v>
      </c>
      <c r="L44" s="211"/>
      <c r="M44" s="211">
        <v>60000</v>
      </c>
      <c r="N44" s="211">
        <v>44474.12</v>
      </c>
      <c r="O44" s="213">
        <v>0</v>
      </c>
      <c r="P44" s="213"/>
      <c r="Q44" s="213"/>
      <c r="R44" s="211">
        <v>0</v>
      </c>
      <c r="S44" s="92"/>
    </row>
    <row r="45" spans="1:19" s="17" customFormat="1" ht="24">
      <c r="A45" s="108"/>
      <c r="B45" s="108">
        <v>80113</v>
      </c>
      <c r="C45" s="108" t="s">
        <v>176</v>
      </c>
      <c r="D45" s="211">
        <v>292540</v>
      </c>
      <c r="E45" s="211">
        <v>165406.67</v>
      </c>
      <c r="F45" s="208">
        <f t="shared" si="1"/>
        <v>0.5654155671019349</v>
      </c>
      <c r="G45" s="211">
        <v>0</v>
      </c>
      <c r="H45" s="211"/>
      <c r="I45" s="211">
        <v>292540</v>
      </c>
      <c r="J45" s="211">
        <v>165406.67</v>
      </c>
      <c r="K45" s="211">
        <v>0</v>
      </c>
      <c r="L45" s="211">
        <v>0</v>
      </c>
      <c r="M45" s="211">
        <v>0</v>
      </c>
      <c r="N45" s="211"/>
      <c r="O45" s="213">
        <v>0</v>
      </c>
      <c r="P45" s="213"/>
      <c r="Q45" s="213"/>
      <c r="R45" s="211">
        <v>0</v>
      </c>
      <c r="S45" s="92"/>
    </row>
    <row r="46" spans="1:19" s="17" customFormat="1" ht="36.75" customHeight="1">
      <c r="A46" s="108"/>
      <c r="B46" s="108">
        <v>80146</v>
      </c>
      <c r="C46" s="108" t="s">
        <v>177</v>
      </c>
      <c r="D46" s="211">
        <v>7300</v>
      </c>
      <c r="E46" s="211">
        <v>2865.4</v>
      </c>
      <c r="F46" s="208">
        <f t="shared" si="1"/>
        <v>0.39252054794520547</v>
      </c>
      <c r="G46" s="211">
        <v>0</v>
      </c>
      <c r="H46" s="211"/>
      <c r="I46" s="211">
        <v>7300</v>
      </c>
      <c r="J46" s="211">
        <v>2865.4</v>
      </c>
      <c r="K46" s="211">
        <v>0</v>
      </c>
      <c r="L46" s="211"/>
      <c r="M46" s="211">
        <v>0</v>
      </c>
      <c r="N46" s="211"/>
      <c r="O46" s="213">
        <v>0</v>
      </c>
      <c r="P46" s="213"/>
      <c r="Q46" s="213"/>
      <c r="R46" s="211">
        <v>0</v>
      </c>
      <c r="S46" s="92"/>
    </row>
    <row r="47" spans="1:19" s="17" customFormat="1" ht="16.5" customHeight="1">
      <c r="A47" s="108"/>
      <c r="B47" s="108">
        <v>80195</v>
      </c>
      <c r="C47" s="108" t="s">
        <v>137</v>
      </c>
      <c r="D47" s="211">
        <v>53100</v>
      </c>
      <c r="E47" s="211">
        <v>39535.05</v>
      </c>
      <c r="F47" s="208">
        <f t="shared" si="1"/>
        <v>0.7445395480225989</v>
      </c>
      <c r="G47" s="211">
        <v>900</v>
      </c>
      <c r="H47" s="211">
        <v>0</v>
      </c>
      <c r="I47" s="211">
        <v>47200</v>
      </c>
      <c r="J47" s="211">
        <v>37336</v>
      </c>
      <c r="K47" s="211">
        <v>5000</v>
      </c>
      <c r="L47" s="211">
        <v>2199.05</v>
      </c>
      <c r="M47" s="211"/>
      <c r="N47" s="211"/>
      <c r="O47" s="213">
        <v>0</v>
      </c>
      <c r="P47" s="213"/>
      <c r="Q47" s="213"/>
      <c r="R47" s="211">
        <v>0</v>
      </c>
      <c r="S47" s="92"/>
    </row>
    <row r="48" spans="1:19" s="17" customFormat="1" ht="16.5" customHeight="1">
      <c r="A48" s="112">
        <v>851</v>
      </c>
      <c r="B48" s="112"/>
      <c r="C48" s="112" t="s">
        <v>178</v>
      </c>
      <c r="D48" s="210">
        <f>SUM(D49:D50)</f>
        <v>75300</v>
      </c>
      <c r="E48" s="210">
        <f>SUM(E49:E50)</f>
        <v>29084.33</v>
      </c>
      <c r="F48" s="205">
        <f t="shared" si="1"/>
        <v>0.38624608233731744</v>
      </c>
      <c r="G48" s="210">
        <f aca="true" t="shared" si="8" ref="G48:L48">SUM(G49:G50)</f>
        <v>19800</v>
      </c>
      <c r="H48" s="210">
        <f t="shared" si="8"/>
        <v>9035.49</v>
      </c>
      <c r="I48" s="210">
        <f t="shared" si="8"/>
        <v>45500</v>
      </c>
      <c r="J48" s="210">
        <f t="shared" si="8"/>
        <v>10048.84</v>
      </c>
      <c r="K48" s="210">
        <f t="shared" si="8"/>
        <v>10000</v>
      </c>
      <c r="L48" s="210">
        <f t="shared" si="8"/>
        <v>10000</v>
      </c>
      <c r="M48" s="210">
        <v>0</v>
      </c>
      <c r="N48" s="210"/>
      <c r="O48" s="212">
        <v>0</v>
      </c>
      <c r="P48" s="212"/>
      <c r="Q48" s="212"/>
      <c r="R48" s="210">
        <v>0</v>
      </c>
      <c r="S48" s="92"/>
    </row>
    <row r="49" spans="1:19" s="17" customFormat="1" ht="17.25" customHeight="1">
      <c r="A49" s="108"/>
      <c r="B49" s="108">
        <v>85153</v>
      </c>
      <c r="C49" s="108" t="s">
        <v>179</v>
      </c>
      <c r="D49" s="211">
        <v>6000</v>
      </c>
      <c r="E49" s="211">
        <v>0</v>
      </c>
      <c r="F49" s="208">
        <f t="shared" si="1"/>
        <v>0</v>
      </c>
      <c r="G49" s="211">
        <v>0</v>
      </c>
      <c r="H49" s="211"/>
      <c r="I49" s="211">
        <v>6000</v>
      </c>
      <c r="J49" s="211">
        <v>0</v>
      </c>
      <c r="K49" s="211">
        <v>0</v>
      </c>
      <c r="L49" s="211"/>
      <c r="M49" s="211">
        <v>0</v>
      </c>
      <c r="N49" s="211"/>
      <c r="O49" s="213">
        <v>0</v>
      </c>
      <c r="P49" s="213"/>
      <c r="Q49" s="213"/>
      <c r="R49" s="211">
        <v>0</v>
      </c>
      <c r="S49" s="92"/>
    </row>
    <row r="50" spans="1:19" s="17" customFormat="1" ht="24" customHeight="1">
      <c r="A50" s="108"/>
      <c r="B50" s="108">
        <v>85154</v>
      </c>
      <c r="C50" s="108" t="s">
        <v>180</v>
      </c>
      <c r="D50" s="211">
        <v>69300</v>
      </c>
      <c r="E50" s="211">
        <v>29084.33</v>
      </c>
      <c r="F50" s="208">
        <f t="shared" si="1"/>
        <v>0.4196873015873016</v>
      </c>
      <c r="G50" s="211">
        <v>19800</v>
      </c>
      <c r="H50" s="303">
        <v>9035.49</v>
      </c>
      <c r="I50" s="211">
        <v>39500</v>
      </c>
      <c r="J50" s="211">
        <v>10048.84</v>
      </c>
      <c r="K50" s="211">
        <v>10000</v>
      </c>
      <c r="L50" s="211">
        <v>10000</v>
      </c>
      <c r="M50" s="211">
        <v>0</v>
      </c>
      <c r="N50" s="211"/>
      <c r="O50" s="213">
        <v>0</v>
      </c>
      <c r="P50" s="213"/>
      <c r="Q50" s="213"/>
      <c r="R50" s="211">
        <v>0</v>
      </c>
      <c r="S50" s="92"/>
    </row>
    <row r="51" spans="1:19" s="17" customFormat="1" ht="19.5" customHeight="1">
      <c r="A51" s="112">
        <v>852</v>
      </c>
      <c r="B51" s="112"/>
      <c r="C51" s="112" t="s">
        <v>330</v>
      </c>
      <c r="D51" s="210">
        <f aca="true" t="shared" si="9" ref="D51:P51">SUM(D52:D61)</f>
        <v>2578166</v>
      </c>
      <c r="E51" s="210">
        <f t="shared" si="9"/>
        <v>1311377.35</v>
      </c>
      <c r="F51" s="205">
        <f t="shared" si="1"/>
        <v>0.5086473679351912</v>
      </c>
      <c r="G51" s="210">
        <f t="shared" si="9"/>
        <v>367061</v>
      </c>
      <c r="H51" s="210">
        <f t="shared" si="9"/>
        <v>199930.57</v>
      </c>
      <c r="I51" s="210">
        <f t="shared" si="9"/>
        <v>162287</v>
      </c>
      <c r="J51" s="210">
        <f t="shared" si="9"/>
        <v>70537.81000000001</v>
      </c>
      <c r="K51" s="210">
        <f t="shared" si="9"/>
        <v>0</v>
      </c>
      <c r="L51" s="210"/>
      <c r="M51" s="212">
        <f t="shared" si="9"/>
        <v>2031028</v>
      </c>
      <c r="N51" s="212">
        <f t="shared" si="9"/>
        <v>1032815.09</v>
      </c>
      <c r="O51" s="210">
        <f t="shared" si="9"/>
        <v>17790</v>
      </c>
      <c r="P51" s="210">
        <f t="shared" si="9"/>
        <v>8093.88</v>
      </c>
      <c r="Q51" s="212"/>
      <c r="R51" s="210">
        <v>0</v>
      </c>
      <c r="S51" s="92"/>
    </row>
    <row r="52" spans="1:19" s="17" customFormat="1" ht="27" customHeight="1">
      <c r="A52" s="108"/>
      <c r="B52" s="108">
        <v>85202</v>
      </c>
      <c r="C52" s="108" t="s">
        <v>300</v>
      </c>
      <c r="D52" s="211">
        <v>79100</v>
      </c>
      <c r="E52" s="211">
        <v>33928.91</v>
      </c>
      <c r="F52" s="208">
        <f t="shared" si="1"/>
        <v>0.4289369152970923</v>
      </c>
      <c r="G52" s="211">
        <v>0</v>
      </c>
      <c r="H52" s="211"/>
      <c r="I52" s="211">
        <v>79100</v>
      </c>
      <c r="J52" s="211">
        <v>33928.91</v>
      </c>
      <c r="K52" s="211">
        <v>0</v>
      </c>
      <c r="L52" s="211"/>
      <c r="M52" s="211">
        <v>0</v>
      </c>
      <c r="N52" s="211"/>
      <c r="O52" s="213">
        <v>0</v>
      </c>
      <c r="P52" s="213"/>
      <c r="Q52" s="213"/>
      <c r="R52" s="211">
        <v>0</v>
      </c>
      <c r="S52" s="92"/>
    </row>
    <row r="53" spans="1:19" s="17" customFormat="1" ht="86.25" customHeight="1">
      <c r="A53" s="108"/>
      <c r="B53" s="108">
        <v>85212</v>
      </c>
      <c r="C53" s="108" t="s">
        <v>331</v>
      </c>
      <c r="D53" s="211">
        <v>1922429</v>
      </c>
      <c r="E53" s="211">
        <v>957253.8</v>
      </c>
      <c r="F53" s="208">
        <f t="shared" si="1"/>
        <v>0.49793974185782675</v>
      </c>
      <c r="G53" s="211">
        <v>92011</v>
      </c>
      <c r="H53" s="211">
        <v>53511.48</v>
      </c>
      <c r="I53" s="211">
        <v>18658</v>
      </c>
      <c r="J53" s="211">
        <v>2091.62</v>
      </c>
      <c r="K53" s="211">
        <v>0</v>
      </c>
      <c r="L53" s="211"/>
      <c r="M53" s="213">
        <v>1811760</v>
      </c>
      <c r="N53" s="211">
        <v>901650.7</v>
      </c>
      <c r="O53" s="213">
        <v>0</v>
      </c>
      <c r="P53" s="213"/>
      <c r="Q53" s="213"/>
      <c r="R53" s="211">
        <v>0</v>
      </c>
      <c r="S53" s="92"/>
    </row>
    <row r="54" spans="1:19" s="17" customFormat="1" ht="122.25" customHeight="1">
      <c r="A54" s="108"/>
      <c r="B54" s="108">
        <v>85213</v>
      </c>
      <c r="C54" s="108" t="s">
        <v>184</v>
      </c>
      <c r="D54" s="211">
        <v>13703</v>
      </c>
      <c r="E54" s="211">
        <v>10060.73</v>
      </c>
      <c r="F54" s="208">
        <f t="shared" si="1"/>
        <v>0.7341990804933226</v>
      </c>
      <c r="G54" s="211">
        <v>0</v>
      </c>
      <c r="H54" s="211">
        <v>0</v>
      </c>
      <c r="I54" s="211">
        <v>13703</v>
      </c>
      <c r="J54" s="211">
        <v>10060.73</v>
      </c>
      <c r="K54" s="211">
        <v>0</v>
      </c>
      <c r="L54" s="211"/>
      <c r="M54" s="211">
        <v>0</v>
      </c>
      <c r="N54" s="211"/>
      <c r="O54" s="213">
        <v>0</v>
      </c>
      <c r="P54" s="213"/>
      <c r="Q54" s="213"/>
      <c r="R54" s="211">
        <v>0</v>
      </c>
      <c r="S54" s="92"/>
    </row>
    <row r="55" spans="1:19" s="17" customFormat="1" ht="26.25" customHeight="1">
      <c r="A55" s="108"/>
      <c r="B55" s="108">
        <v>85214</v>
      </c>
      <c r="C55" s="108" t="s">
        <v>185</v>
      </c>
      <c r="D55" s="211">
        <v>60543</v>
      </c>
      <c r="E55" s="211">
        <v>33177.68</v>
      </c>
      <c r="F55" s="208">
        <f t="shared" si="1"/>
        <v>0.5480019159935914</v>
      </c>
      <c r="G55" s="211">
        <v>0</v>
      </c>
      <c r="H55" s="211"/>
      <c r="I55" s="211">
        <v>0</v>
      </c>
      <c r="J55" s="211"/>
      <c r="K55" s="211">
        <v>0</v>
      </c>
      <c r="L55" s="211"/>
      <c r="M55" s="211">
        <v>42753</v>
      </c>
      <c r="N55" s="211">
        <v>25083.8</v>
      </c>
      <c r="O55" s="213">
        <v>17790</v>
      </c>
      <c r="P55" s="213">
        <v>8093.88</v>
      </c>
      <c r="Q55" s="213"/>
      <c r="R55" s="211">
        <v>0</v>
      </c>
      <c r="S55" s="92"/>
    </row>
    <row r="56" spans="1:19" s="17" customFormat="1" ht="16.5" customHeight="1">
      <c r="A56" s="108"/>
      <c r="B56" s="108">
        <v>85215</v>
      </c>
      <c r="C56" s="108" t="s">
        <v>186</v>
      </c>
      <c r="D56" s="211">
        <v>10200</v>
      </c>
      <c r="E56" s="211">
        <v>2424.38</v>
      </c>
      <c r="F56" s="208">
        <f t="shared" si="1"/>
        <v>0.2376843137254902</v>
      </c>
      <c r="G56" s="211">
        <v>0</v>
      </c>
      <c r="H56" s="211"/>
      <c r="I56" s="211">
        <v>0</v>
      </c>
      <c r="J56" s="211"/>
      <c r="K56" s="211">
        <v>0</v>
      </c>
      <c r="L56" s="211"/>
      <c r="M56" s="211">
        <v>10200</v>
      </c>
      <c r="N56" s="211">
        <v>2424.38</v>
      </c>
      <c r="O56" s="213">
        <v>0</v>
      </c>
      <c r="P56" s="213"/>
      <c r="Q56" s="213"/>
      <c r="R56" s="211">
        <v>0</v>
      </c>
      <c r="S56" s="92"/>
    </row>
    <row r="57" spans="1:19" s="17" customFormat="1" ht="18.75" customHeight="1">
      <c r="A57" s="108"/>
      <c r="B57" s="108">
        <v>85216</v>
      </c>
      <c r="C57" s="108" t="s">
        <v>187</v>
      </c>
      <c r="D57" s="211">
        <v>101614</v>
      </c>
      <c r="E57" s="211">
        <v>62778.17</v>
      </c>
      <c r="F57" s="208">
        <f t="shared" si="1"/>
        <v>0.6178102426830948</v>
      </c>
      <c r="G57" s="211">
        <v>0</v>
      </c>
      <c r="H57" s="211"/>
      <c r="I57" s="211">
        <v>1500</v>
      </c>
      <c r="J57" s="211">
        <v>691.78</v>
      </c>
      <c r="K57" s="211">
        <v>0</v>
      </c>
      <c r="L57" s="211"/>
      <c r="M57" s="211">
        <v>100114</v>
      </c>
      <c r="N57" s="211">
        <v>62086.39</v>
      </c>
      <c r="O57" s="213">
        <v>0</v>
      </c>
      <c r="P57" s="213"/>
      <c r="Q57" s="213"/>
      <c r="R57" s="211">
        <v>0</v>
      </c>
      <c r="S57" s="92"/>
    </row>
    <row r="58" spans="1:19" s="17" customFormat="1" ht="27.75" customHeight="1">
      <c r="A58" s="108"/>
      <c r="B58" s="108">
        <v>85218</v>
      </c>
      <c r="C58" s="108" t="s">
        <v>344</v>
      </c>
      <c r="D58" s="211">
        <v>2300</v>
      </c>
      <c r="E58" s="211">
        <v>808.18</v>
      </c>
      <c r="F58" s="208">
        <f t="shared" si="1"/>
        <v>0.35138260869565213</v>
      </c>
      <c r="G58" s="211">
        <v>0</v>
      </c>
      <c r="H58" s="211">
        <v>0</v>
      </c>
      <c r="I58" s="211">
        <v>2300</v>
      </c>
      <c r="J58" s="211">
        <v>808.18</v>
      </c>
      <c r="K58" s="211"/>
      <c r="L58" s="211"/>
      <c r="M58" s="211"/>
      <c r="N58" s="211"/>
      <c r="O58" s="213"/>
      <c r="P58" s="213"/>
      <c r="Q58" s="213"/>
      <c r="R58" s="211"/>
      <c r="S58" s="92"/>
    </row>
    <row r="59" spans="1:19" s="17" customFormat="1" ht="24">
      <c r="A59" s="108"/>
      <c r="B59" s="108">
        <v>85219</v>
      </c>
      <c r="C59" s="108" t="s">
        <v>188</v>
      </c>
      <c r="D59" s="211">
        <v>280345</v>
      </c>
      <c r="E59" s="211">
        <v>152094.65</v>
      </c>
      <c r="F59" s="208">
        <f t="shared" si="1"/>
        <v>0.5425267081631561</v>
      </c>
      <c r="G59" s="211">
        <v>233789</v>
      </c>
      <c r="H59" s="211">
        <v>129849.44</v>
      </c>
      <c r="I59" s="211">
        <v>44756</v>
      </c>
      <c r="J59" s="211">
        <v>22093.59</v>
      </c>
      <c r="K59" s="211">
        <v>0</v>
      </c>
      <c r="L59" s="211"/>
      <c r="M59" s="211">
        <v>1800</v>
      </c>
      <c r="N59" s="211">
        <v>151.62</v>
      </c>
      <c r="O59" s="213">
        <v>0</v>
      </c>
      <c r="P59" s="213"/>
      <c r="Q59" s="213"/>
      <c r="R59" s="211">
        <v>0</v>
      </c>
      <c r="S59" s="92"/>
    </row>
    <row r="60" spans="1:19" s="17" customFormat="1" ht="36">
      <c r="A60" s="108"/>
      <c r="B60" s="108">
        <v>85228</v>
      </c>
      <c r="C60" s="108" t="s">
        <v>189</v>
      </c>
      <c r="D60" s="211">
        <v>44531</v>
      </c>
      <c r="E60" s="211">
        <v>17468.35</v>
      </c>
      <c r="F60" s="208">
        <f t="shared" si="1"/>
        <v>0.3922739215378051</v>
      </c>
      <c r="G60" s="211">
        <v>41261</v>
      </c>
      <c r="H60" s="211">
        <v>16569.65</v>
      </c>
      <c r="I60" s="211">
        <v>2270</v>
      </c>
      <c r="J60" s="211">
        <v>863</v>
      </c>
      <c r="K60" s="211">
        <v>0</v>
      </c>
      <c r="L60" s="211"/>
      <c r="M60" s="211">
        <v>1000</v>
      </c>
      <c r="N60" s="211">
        <v>35.7</v>
      </c>
      <c r="O60" s="213">
        <v>0</v>
      </c>
      <c r="P60" s="213"/>
      <c r="Q60" s="213"/>
      <c r="R60" s="211">
        <v>0</v>
      </c>
      <c r="S60" s="92"/>
    </row>
    <row r="61" spans="1:19" s="17" customFormat="1" ht="16.5" customHeight="1">
      <c r="A61" s="108"/>
      <c r="B61" s="108">
        <v>85295</v>
      </c>
      <c r="C61" s="108" t="s">
        <v>137</v>
      </c>
      <c r="D61" s="211">
        <v>63401</v>
      </c>
      <c r="E61" s="211">
        <v>41382.5</v>
      </c>
      <c r="F61" s="208">
        <f t="shared" si="1"/>
        <v>0.6527105250705825</v>
      </c>
      <c r="G61" s="211">
        <v>0</v>
      </c>
      <c r="H61" s="211">
        <v>0</v>
      </c>
      <c r="I61" s="211">
        <v>0</v>
      </c>
      <c r="J61" s="211">
        <v>0</v>
      </c>
      <c r="K61" s="211">
        <v>0</v>
      </c>
      <c r="L61" s="211"/>
      <c r="M61" s="211">
        <v>63401</v>
      </c>
      <c r="N61" s="211">
        <v>41382.5</v>
      </c>
      <c r="O61" s="213">
        <v>0</v>
      </c>
      <c r="P61" s="213"/>
      <c r="Q61" s="213"/>
      <c r="R61" s="211">
        <v>0</v>
      </c>
      <c r="S61" s="92"/>
    </row>
    <row r="62" spans="1:19" s="17" customFormat="1" ht="34.5" customHeight="1">
      <c r="A62" s="112">
        <v>853</v>
      </c>
      <c r="B62" s="112"/>
      <c r="C62" s="112" t="s">
        <v>283</v>
      </c>
      <c r="D62" s="210">
        <f>SUM(D63)</f>
        <v>653393</v>
      </c>
      <c r="E62" s="210">
        <f>SUM(E63)</f>
        <v>88728.24</v>
      </c>
      <c r="F62" s="205">
        <f t="shared" si="1"/>
        <v>0.13579612882292894</v>
      </c>
      <c r="G62" s="210">
        <f aca="true" t="shared" si="10" ref="G62:P62">SUM(G63)</f>
        <v>0</v>
      </c>
      <c r="H62" s="210">
        <f t="shared" si="10"/>
        <v>0</v>
      </c>
      <c r="I62" s="210">
        <f t="shared" si="10"/>
        <v>0</v>
      </c>
      <c r="J62" s="210">
        <f t="shared" si="10"/>
        <v>0</v>
      </c>
      <c r="K62" s="210">
        <f t="shared" si="10"/>
        <v>0</v>
      </c>
      <c r="L62" s="210">
        <f t="shared" si="10"/>
        <v>0</v>
      </c>
      <c r="M62" s="210">
        <f t="shared" si="10"/>
        <v>0</v>
      </c>
      <c r="N62" s="210">
        <f t="shared" si="10"/>
        <v>0</v>
      </c>
      <c r="O62" s="212">
        <f t="shared" si="10"/>
        <v>653393</v>
      </c>
      <c r="P62" s="212">
        <f t="shared" si="10"/>
        <v>88728.24</v>
      </c>
      <c r="Q62" s="212"/>
      <c r="R62" s="211"/>
      <c r="S62" s="92"/>
    </row>
    <row r="63" spans="1:19" s="17" customFormat="1" ht="16.5" customHeight="1">
      <c r="A63" s="108"/>
      <c r="B63" s="108">
        <v>85395</v>
      </c>
      <c r="C63" s="108" t="s">
        <v>137</v>
      </c>
      <c r="D63" s="211">
        <v>653393</v>
      </c>
      <c r="E63" s="211">
        <v>88728.24</v>
      </c>
      <c r="F63" s="208">
        <f t="shared" si="1"/>
        <v>0.13579612882292894</v>
      </c>
      <c r="G63" s="211"/>
      <c r="H63" s="211"/>
      <c r="I63" s="211"/>
      <c r="J63" s="211"/>
      <c r="K63" s="211"/>
      <c r="L63" s="211"/>
      <c r="M63" s="211"/>
      <c r="N63" s="211"/>
      <c r="O63" s="213">
        <v>653393</v>
      </c>
      <c r="P63" s="213">
        <v>88728.24</v>
      </c>
      <c r="Q63" s="213"/>
      <c r="R63" s="211"/>
      <c r="S63" s="92"/>
    </row>
    <row r="64" spans="1:19" s="17" customFormat="1" ht="27" customHeight="1">
      <c r="A64" s="112">
        <v>854</v>
      </c>
      <c r="B64" s="108"/>
      <c r="C64" s="112" t="s">
        <v>285</v>
      </c>
      <c r="D64" s="210">
        <f>SUM(D65)</f>
        <v>72654</v>
      </c>
      <c r="E64" s="210">
        <f>SUM(E65)</f>
        <v>67704</v>
      </c>
      <c r="F64" s="205">
        <f t="shared" si="1"/>
        <v>0.9318688578743084</v>
      </c>
      <c r="G64" s="210">
        <f aca="true" t="shared" si="11" ref="G64:O64">SUM(G65)</f>
        <v>0</v>
      </c>
      <c r="H64" s="210">
        <f t="shared" si="11"/>
        <v>0</v>
      </c>
      <c r="I64" s="210">
        <f t="shared" si="11"/>
        <v>0</v>
      </c>
      <c r="J64" s="210">
        <f t="shared" si="11"/>
        <v>0</v>
      </c>
      <c r="K64" s="210">
        <f t="shared" si="11"/>
        <v>0</v>
      </c>
      <c r="L64" s="210">
        <f t="shared" si="11"/>
        <v>0</v>
      </c>
      <c r="M64" s="210">
        <f t="shared" si="11"/>
        <v>72654</v>
      </c>
      <c r="N64" s="210">
        <f t="shared" si="11"/>
        <v>67704</v>
      </c>
      <c r="O64" s="210">
        <f t="shared" si="11"/>
        <v>0</v>
      </c>
      <c r="P64" s="210"/>
      <c r="Q64" s="213"/>
      <c r="R64" s="211"/>
      <c r="S64" s="92"/>
    </row>
    <row r="65" spans="1:19" s="17" customFormat="1" ht="25.5" customHeight="1">
      <c r="A65" s="108"/>
      <c r="B65" s="108">
        <v>85415</v>
      </c>
      <c r="C65" s="108" t="s">
        <v>266</v>
      </c>
      <c r="D65" s="211">
        <v>72654</v>
      </c>
      <c r="E65" s="211">
        <v>67704</v>
      </c>
      <c r="F65" s="208">
        <f t="shared" si="1"/>
        <v>0.9318688578743084</v>
      </c>
      <c r="G65" s="211"/>
      <c r="H65" s="211"/>
      <c r="I65" s="211"/>
      <c r="J65" s="211"/>
      <c r="K65" s="211"/>
      <c r="L65" s="211"/>
      <c r="M65" s="211">
        <v>72654</v>
      </c>
      <c r="N65" s="211">
        <v>67704</v>
      </c>
      <c r="O65" s="211"/>
      <c r="P65" s="211"/>
      <c r="Q65" s="213"/>
      <c r="R65" s="211"/>
      <c r="S65" s="92"/>
    </row>
    <row r="66" spans="1:19" s="17" customFormat="1" ht="24">
      <c r="A66" s="112">
        <v>900</v>
      </c>
      <c r="B66" s="112"/>
      <c r="C66" s="112" t="s">
        <v>190</v>
      </c>
      <c r="D66" s="210">
        <f>SUM(D67:D71)</f>
        <v>405595</v>
      </c>
      <c r="E66" s="210">
        <f>SUM(E67:E71)</f>
        <v>190234.98</v>
      </c>
      <c r="F66" s="205">
        <f t="shared" si="1"/>
        <v>0.4690269357363873</v>
      </c>
      <c r="G66" s="210">
        <f>SUM(G67:G71)</f>
        <v>0</v>
      </c>
      <c r="H66" s="210"/>
      <c r="I66" s="210">
        <f>SUM(I67:I71)</f>
        <v>275995</v>
      </c>
      <c r="J66" s="210">
        <f>SUM(J67:J71)</f>
        <v>90380.87000000001</v>
      </c>
      <c r="K66" s="212">
        <f>SUM(K67:K71)</f>
        <v>129600</v>
      </c>
      <c r="L66" s="210">
        <f>SUM(L67:L71)</f>
        <v>99854.11</v>
      </c>
      <c r="M66" s="210">
        <v>0</v>
      </c>
      <c r="N66" s="210"/>
      <c r="O66" s="212">
        <v>0</v>
      </c>
      <c r="P66" s="212"/>
      <c r="Q66" s="212"/>
      <c r="R66" s="210">
        <v>0</v>
      </c>
      <c r="S66" s="92"/>
    </row>
    <row r="67" spans="1:19" s="17" customFormat="1" ht="24">
      <c r="A67" s="108"/>
      <c r="B67" s="108">
        <v>90001</v>
      </c>
      <c r="C67" s="108" t="s">
        <v>122</v>
      </c>
      <c r="D67" s="211">
        <v>144600</v>
      </c>
      <c r="E67" s="211">
        <v>101354.11</v>
      </c>
      <c r="F67" s="208">
        <f t="shared" si="1"/>
        <v>0.7009274550484094</v>
      </c>
      <c r="G67" s="211">
        <v>0</v>
      </c>
      <c r="H67" s="211"/>
      <c r="I67" s="211">
        <v>15000</v>
      </c>
      <c r="J67" s="211">
        <v>1500</v>
      </c>
      <c r="K67" s="213">
        <v>129600</v>
      </c>
      <c r="L67" s="211">
        <v>99854.11</v>
      </c>
      <c r="M67" s="211">
        <v>0</v>
      </c>
      <c r="N67" s="211"/>
      <c r="O67" s="213">
        <v>0</v>
      </c>
      <c r="P67" s="213"/>
      <c r="Q67" s="213"/>
      <c r="R67" s="211">
        <v>0</v>
      </c>
      <c r="S67" s="92"/>
    </row>
    <row r="68" spans="1:19" s="17" customFormat="1" ht="26.25" customHeight="1">
      <c r="A68" s="108"/>
      <c r="B68" s="108">
        <v>90003</v>
      </c>
      <c r="C68" s="108" t="s">
        <v>191</v>
      </c>
      <c r="D68" s="211">
        <v>16000</v>
      </c>
      <c r="E68" s="211">
        <v>4942.93</v>
      </c>
      <c r="F68" s="208">
        <f t="shared" si="1"/>
        <v>0.30893312500000003</v>
      </c>
      <c r="G68" s="211">
        <v>0</v>
      </c>
      <c r="H68" s="211"/>
      <c r="I68" s="211">
        <v>16000</v>
      </c>
      <c r="J68" s="211">
        <v>4942.93</v>
      </c>
      <c r="K68" s="211">
        <v>0</v>
      </c>
      <c r="L68" s="211"/>
      <c r="M68" s="211">
        <v>0</v>
      </c>
      <c r="N68" s="211"/>
      <c r="O68" s="213">
        <v>0</v>
      </c>
      <c r="P68" s="213"/>
      <c r="Q68" s="213"/>
      <c r="R68" s="211">
        <v>0</v>
      </c>
      <c r="S68" s="92"/>
    </row>
    <row r="69" spans="1:19" s="17" customFormat="1" ht="24">
      <c r="A69" s="108"/>
      <c r="B69" s="108">
        <v>90015</v>
      </c>
      <c r="C69" s="108" t="s">
        <v>192</v>
      </c>
      <c r="D69" s="211">
        <v>205700</v>
      </c>
      <c r="E69" s="211">
        <v>79252.02</v>
      </c>
      <c r="F69" s="208">
        <f t="shared" si="1"/>
        <v>0.38527963052989794</v>
      </c>
      <c r="G69" s="211">
        <v>0</v>
      </c>
      <c r="H69" s="211"/>
      <c r="I69" s="211">
        <v>205700</v>
      </c>
      <c r="J69" s="211">
        <v>79252.02</v>
      </c>
      <c r="K69" s="211">
        <v>0</v>
      </c>
      <c r="L69" s="211"/>
      <c r="M69" s="211">
        <v>0</v>
      </c>
      <c r="N69" s="211"/>
      <c r="O69" s="213">
        <v>0</v>
      </c>
      <c r="P69" s="213"/>
      <c r="Q69" s="213"/>
      <c r="R69" s="211">
        <v>0</v>
      </c>
      <c r="S69" s="92"/>
    </row>
    <row r="70" spans="1:19" s="17" customFormat="1" ht="72" customHeight="1">
      <c r="A70" s="108"/>
      <c r="B70" s="108">
        <v>90019</v>
      </c>
      <c r="C70" s="234" t="s">
        <v>286</v>
      </c>
      <c r="D70" s="211">
        <v>29295</v>
      </c>
      <c r="E70" s="211">
        <v>0</v>
      </c>
      <c r="F70" s="208">
        <f t="shared" si="1"/>
        <v>0</v>
      </c>
      <c r="G70" s="211">
        <v>0</v>
      </c>
      <c r="H70" s="211">
        <v>0</v>
      </c>
      <c r="I70" s="211">
        <v>29295</v>
      </c>
      <c r="J70" s="211">
        <v>0</v>
      </c>
      <c r="K70" s="211"/>
      <c r="L70" s="211"/>
      <c r="M70" s="211"/>
      <c r="N70" s="211"/>
      <c r="O70" s="213"/>
      <c r="P70" s="213"/>
      <c r="Q70" s="213"/>
      <c r="R70" s="211"/>
      <c r="S70" s="92"/>
    </row>
    <row r="71" spans="1:19" s="17" customFormat="1" ht="19.5" customHeight="1">
      <c r="A71" s="108"/>
      <c r="B71" s="108">
        <v>90095</v>
      </c>
      <c r="C71" s="108" t="s">
        <v>137</v>
      </c>
      <c r="D71" s="211">
        <v>10000</v>
      </c>
      <c r="E71" s="211">
        <v>4685.92</v>
      </c>
      <c r="F71" s="208">
        <f t="shared" si="1"/>
        <v>0.468592</v>
      </c>
      <c r="G71" s="211">
        <v>0</v>
      </c>
      <c r="H71" s="211"/>
      <c r="I71" s="211">
        <v>10000</v>
      </c>
      <c r="J71" s="211">
        <v>4685.92</v>
      </c>
      <c r="K71" s="211">
        <v>0</v>
      </c>
      <c r="L71" s="211"/>
      <c r="M71" s="211">
        <v>0</v>
      </c>
      <c r="N71" s="211"/>
      <c r="O71" s="213">
        <v>0</v>
      </c>
      <c r="P71" s="213"/>
      <c r="Q71" s="213"/>
      <c r="R71" s="211">
        <v>0</v>
      </c>
      <c r="S71" s="92"/>
    </row>
    <row r="72" spans="1:19" s="17" customFormat="1" ht="35.25" customHeight="1">
      <c r="A72" s="112">
        <v>921</v>
      </c>
      <c r="B72" s="112"/>
      <c r="C72" s="112" t="s">
        <v>193</v>
      </c>
      <c r="D72" s="210">
        <f>SUM(D73:D74)</f>
        <v>128000</v>
      </c>
      <c r="E72" s="210">
        <f>SUM(E73:E74)</f>
        <v>60500</v>
      </c>
      <c r="F72" s="205">
        <f t="shared" si="1"/>
        <v>0.47265625</v>
      </c>
      <c r="G72" s="210">
        <f>SUM(G73:G74)</f>
        <v>0</v>
      </c>
      <c r="H72" s="210"/>
      <c r="I72" s="210">
        <f>SUM(I73:I74)</f>
        <v>20000</v>
      </c>
      <c r="J72" s="210">
        <f>SUM(J73:J74)</f>
        <v>0</v>
      </c>
      <c r="K72" s="212">
        <f>SUM(K73:K74)</f>
        <v>108000</v>
      </c>
      <c r="L72" s="210">
        <f>SUM(L73:L74)</f>
        <v>60500</v>
      </c>
      <c r="M72" s="210">
        <v>0</v>
      </c>
      <c r="N72" s="210"/>
      <c r="O72" s="212">
        <v>0</v>
      </c>
      <c r="P72" s="212"/>
      <c r="Q72" s="212"/>
      <c r="R72" s="210">
        <v>0</v>
      </c>
      <c r="S72" s="92"/>
    </row>
    <row r="73" spans="1:19" s="17" customFormat="1" ht="19.5" customHeight="1">
      <c r="A73" s="108"/>
      <c r="B73" s="108">
        <v>92116</v>
      </c>
      <c r="C73" s="108" t="s">
        <v>332</v>
      </c>
      <c r="D73" s="211">
        <v>108000</v>
      </c>
      <c r="E73" s="211">
        <v>60500</v>
      </c>
      <c r="F73" s="208">
        <f t="shared" si="1"/>
        <v>0.5601851851851852</v>
      </c>
      <c r="G73" s="211">
        <v>0</v>
      </c>
      <c r="H73" s="211"/>
      <c r="I73" s="211">
        <v>0</v>
      </c>
      <c r="J73" s="211"/>
      <c r="K73" s="213">
        <v>108000</v>
      </c>
      <c r="L73" s="211">
        <v>60500</v>
      </c>
      <c r="M73" s="211">
        <v>0</v>
      </c>
      <c r="N73" s="211"/>
      <c r="O73" s="213">
        <v>0</v>
      </c>
      <c r="P73" s="213"/>
      <c r="Q73" s="213"/>
      <c r="R73" s="211">
        <v>0</v>
      </c>
      <c r="S73" s="92"/>
    </row>
    <row r="74" spans="1:19" s="17" customFormat="1" ht="19.5" customHeight="1">
      <c r="A74" s="108"/>
      <c r="B74" s="108">
        <v>92195</v>
      </c>
      <c r="C74" s="108" t="s">
        <v>137</v>
      </c>
      <c r="D74" s="211">
        <v>20000</v>
      </c>
      <c r="E74" s="211">
        <v>0</v>
      </c>
      <c r="F74" s="208">
        <f t="shared" si="1"/>
        <v>0</v>
      </c>
      <c r="G74" s="211">
        <v>0</v>
      </c>
      <c r="H74" s="211">
        <v>0</v>
      </c>
      <c r="I74" s="211">
        <v>20000</v>
      </c>
      <c r="J74" s="211">
        <v>0</v>
      </c>
      <c r="K74" s="211">
        <v>0</v>
      </c>
      <c r="L74" s="211"/>
      <c r="M74" s="211">
        <v>0</v>
      </c>
      <c r="N74" s="211"/>
      <c r="O74" s="213">
        <v>0</v>
      </c>
      <c r="P74" s="213"/>
      <c r="Q74" s="213"/>
      <c r="R74" s="211">
        <v>0</v>
      </c>
      <c r="S74" s="92"/>
    </row>
    <row r="75" spans="1:19" s="17" customFormat="1" ht="19.5" customHeight="1">
      <c r="A75" s="112">
        <v>926</v>
      </c>
      <c r="B75" s="112"/>
      <c r="C75" s="112" t="s">
        <v>195</v>
      </c>
      <c r="D75" s="210">
        <f>SUM(D76:D77)</f>
        <v>69500</v>
      </c>
      <c r="E75" s="210">
        <f>SUM(E76:E77)</f>
        <v>24331.039999999997</v>
      </c>
      <c r="F75" s="205">
        <f t="shared" si="1"/>
        <v>0.3500869064748201</v>
      </c>
      <c r="G75" s="210">
        <f>SUM(G76:G77)</f>
        <v>0</v>
      </c>
      <c r="H75" s="210"/>
      <c r="I75" s="210">
        <f>SUM(I76:I77)</f>
        <v>34500</v>
      </c>
      <c r="J75" s="210">
        <f>SUM(J76:J77)</f>
        <v>4331.04</v>
      </c>
      <c r="K75" s="210">
        <f>SUM(K76:K77)</f>
        <v>35000</v>
      </c>
      <c r="L75" s="210">
        <f>SUM(L76:L77)</f>
        <v>20000</v>
      </c>
      <c r="M75" s="210">
        <v>0</v>
      </c>
      <c r="N75" s="210"/>
      <c r="O75" s="212">
        <v>0</v>
      </c>
      <c r="P75" s="212"/>
      <c r="Q75" s="212"/>
      <c r="R75" s="210">
        <v>0</v>
      </c>
      <c r="S75" s="92"/>
    </row>
    <row r="76" spans="1:19" s="17" customFormat="1" ht="28.5" customHeight="1">
      <c r="A76" s="108"/>
      <c r="B76" s="108">
        <v>92605</v>
      </c>
      <c r="C76" s="108" t="s">
        <v>196</v>
      </c>
      <c r="D76" s="211">
        <v>39500</v>
      </c>
      <c r="E76" s="211">
        <v>24213.12</v>
      </c>
      <c r="F76" s="208">
        <f t="shared" si="1"/>
        <v>0.6129903797468355</v>
      </c>
      <c r="G76" s="211">
        <v>0</v>
      </c>
      <c r="H76" s="211"/>
      <c r="I76" s="211">
        <v>4500</v>
      </c>
      <c r="J76" s="211">
        <v>4213.12</v>
      </c>
      <c r="K76" s="211">
        <v>35000</v>
      </c>
      <c r="L76" s="211">
        <v>20000</v>
      </c>
      <c r="M76" s="211">
        <v>0</v>
      </c>
      <c r="N76" s="211"/>
      <c r="O76" s="213">
        <v>0</v>
      </c>
      <c r="P76" s="213"/>
      <c r="Q76" s="213"/>
      <c r="R76" s="211">
        <v>0</v>
      </c>
      <c r="S76" s="92"/>
    </row>
    <row r="77" spans="1:19" s="17" customFormat="1" ht="19.5" customHeight="1">
      <c r="A77" s="108"/>
      <c r="B77" s="108">
        <v>92695</v>
      </c>
      <c r="C77" s="108" t="s">
        <v>137</v>
      </c>
      <c r="D77" s="211">
        <v>30000</v>
      </c>
      <c r="E77" s="211">
        <v>117.92</v>
      </c>
      <c r="F77" s="208">
        <f>SUM(E77/D77*100%)</f>
        <v>0.0039306666666666665</v>
      </c>
      <c r="G77" s="211">
        <v>0</v>
      </c>
      <c r="H77" s="211">
        <v>0</v>
      </c>
      <c r="I77" s="211">
        <v>30000</v>
      </c>
      <c r="J77" s="211">
        <v>117.92</v>
      </c>
      <c r="K77" s="211">
        <v>0</v>
      </c>
      <c r="L77" s="211"/>
      <c r="M77" s="211">
        <v>0</v>
      </c>
      <c r="N77" s="211"/>
      <c r="O77" s="213">
        <v>0</v>
      </c>
      <c r="P77" s="213"/>
      <c r="Q77" s="213"/>
      <c r="R77" s="211">
        <v>0</v>
      </c>
      <c r="S77" s="92"/>
    </row>
    <row r="78" spans="1:19" s="19" customFormat="1" ht="24.75" customHeight="1">
      <c r="A78" s="406" t="s">
        <v>27</v>
      </c>
      <c r="B78" s="407"/>
      <c r="C78" s="408"/>
      <c r="D78" s="267">
        <f>SUM(D7+D12+D14+D19+D21+D25+D31+D33+D36+D38+D40+D48+D51+D62+D64+D66+D72+D75)</f>
        <v>12395362</v>
      </c>
      <c r="E78" s="267">
        <f aca="true" t="shared" si="12" ref="E78:R78">SUM(E7+E12+E14+E19+E21+E25+E31+E33+E36+E38+E40+E48+E51+E62+E64+E66+E72+E75)</f>
        <v>6051325.81</v>
      </c>
      <c r="F78" s="233">
        <f>SUM(E78/D78*100%)</f>
        <v>0.48819274580282523</v>
      </c>
      <c r="G78" s="267">
        <f t="shared" si="12"/>
        <v>5696730</v>
      </c>
      <c r="H78" s="267">
        <f t="shared" si="12"/>
        <v>2858030.6999999997</v>
      </c>
      <c r="I78" s="267">
        <f t="shared" si="12"/>
        <v>2517385</v>
      </c>
      <c r="J78" s="267">
        <f t="shared" si="12"/>
        <v>1191511.4600000002</v>
      </c>
      <c r="K78" s="267">
        <f t="shared" si="12"/>
        <v>730400</v>
      </c>
      <c r="L78" s="267">
        <f t="shared" si="12"/>
        <v>422772.39999999997</v>
      </c>
      <c r="M78" s="267">
        <f t="shared" si="12"/>
        <v>2449382</v>
      </c>
      <c r="N78" s="267">
        <f t="shared" si="12"/>
        <v>1277760.25</v>
      </c>
      <c r="O78" s="267">
        <f t="shared" si="12"/>
        <v>736786</v>
      </c>
      <c r="P78" s="267">
        <f t="shared" si="12"/>
        <v>125822.12</v>
      </c>
      <c r="Q78" s="267">
        <f t="shared" si="12"/>
        <v>264679</v>
      </c>
      <c r="R78" s="267">
        <f t="shared" si="12"/>
        <v>175428.88</v>
      </c>
      <c r="S78" s="95"/>
    </row>
    <row r="79" spans="1:19" ht="12.75">
      <c r="A79" s="87"/>
      <c r="B79" s="87"/>
      <c r="C79" s="87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78"/>
    </row>
    <row r="80" spans="1:19" ht="12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78"/>
    </row>
    <row r="81" spans="1:19" ht="12.75">
      <c r="A81" s="87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78"/>
    </row>
    <row r="82" spans="1:19" ht="32.25" customHeight="1">
      <c r="A82" s="87"/>
      <c r="B82" s="87"/>
      <c r="C82" s="87"/>
      <c r="D82" s="216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78"/>
    </row>
    <row r="83" spans="1:19" ht="12.75">
      <c r="A83" s="87"/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78"/>
    </row>
    <row r="84" spans="1:19" ht="12.75">
      <c r="A84" s="87"/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216"/>
      <c r="M84" s="87"/>
      <c r="N84" s="87"/>
      <c r="O84" s="87"/>
      <c r="P84" s="87"/>
      <c r="Q84" s="87"/>
      <c r="R84" s="87"/>
      <c r="S84" s="78"/>
    </row>
    <row r="85" spans="1:19" ht="12.7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78"/>
    </row>
    <row r="89" spans="5:7" ht="12.75">
      <c r="E89" s="304"/>
      <c r="G89" s="304"/>
    </row>
  </sheetData>
  <sheetProtection/>
  <mergeCells count="18">
    <mergeCell ref="P4:P5"/>
    <mergeCell ref="Q4:Q5"/>
    <mergeCell ref="A1:R1"/>
    <mergeCell ref="A3:A5"/>
    <mergeCell ref="B3:B5"/>
    <mergeCell ref="C3:C5"/>
    <mergeCell ref="D3:D5"/>
    <mergeCell ref="E3:E5"/>
    <mergeCell ref="G3:R3"/>
    <mergeCell ref="R4:R5"/>
    <mergeCell ref="A78:C78"/>
    <mergeCell ref="K4:K5"/>
    <mergeCell ref="M4:M5"/>
    <mergeCell ref="O4:O5"/>
    <mergeCell ref="G4:J4"/>
    <mergeCell ref="F3:F5"/>
    <mergeCell ref="L4:L5"/>
    <mergeCell ref="N4:N5"/>
  </mergeCells>
  <printOptions horizontalCentered="1"/>
  <pageMargins left="0.03937007874015748" right="0.1968503937007874" top="0.7086614173228347" bottom="0.5905511811023623" header="0.5118110236220472" footer="0.5118110236220472"/>
  <pageSetup horizontalDpi="600" verticalDpi="600" orientation="landscape" paperSize="9" scale="79" r:id="rId1"/>
  <headerFooter alignWithMargins="0">
    <oddHeader>&amp;RZałącznik nr 2 do informacji Wójta Gminy Łaczna za I półrocze 2012 r.
</oddHeader>
  </headerFooter>
  <rowBreaks count="3" manualBreakCount="3">
    <brk id="24" max="255" man="1"/>
    <brk id="47" max="255" man="1"/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5.875" style="0" customWidth="1"/>
    <col min="2" max="2" width="7.375" style="0" customWidth="1"/>
    <col min="3" max="3" width="23.875" style="0" customWidth="1"/>
    <col min="4" max="5" width="11.25390625" style="0" bestFit="1" customWidth="1"/>
    <col min="7" max="7" width="11.625" style="0" customWidth="1"/>
    <col min="8" max="8" width="13.625" style="0" customWidth="1"/>
    <col min="9" max="9" width="9.875" style="0" customWidth="1"/>
    <col min="10" max="10" width="7.375" style="0" customWidth="1"/>
    <col min="11" max="11" width="10.00390625" style="0" customWidth="1"/>
    <col min="12" max="12" width="10.125" style="0" customWidth="1"/>
  </cols>
  <sheetData>
    <row r="1" spans="3:20" ht="31.5" customHeight="1">
      <c r="C1" s="428" t="s">
        <v>343</v>
      </c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15" ht="12.75" customHeight="1" hidden="1">
      <c r="A2" s="429"/>
      <c r="B2" s="429"/>
      <c r="C2" s="429"/>
      <c r="D2" s="429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190"/>
    </row>
    <row r="3" spans="1:15" ht="0.75" customHeight="1" hidden="1">
      <c r="A3" s="429"/>
      <c r="B3" s="429"/>
      <c r="C3" s="429"/>
      <c r="D3" s="429"/>
      <c r="E3" s="217"/>
      <c r="F3" s="217"/>
      <c r="G3" s="217"/>
      <c r="H3" s="217"/>
      <c r="I3" s="429"/>
      <c r="J3" s="217"/>
      <c r="K3" s="217"/>
      <c r="L3" s="429"/>
      <c r="M3" s="429"/>
      <c r="N3" s="429"/>
      <c r="O3" s="190"/>
    </row>
    <row r="4" spans="1:15" ht="12.75" customHeight="1" hidden="1">
      <c r="A4" s="429"/>
      <c r="B4" s="429"/>
      <c r="C4" s="429"/>
      <c r="D4" s="429"/>
      <c r="E4" s="217"/>
      <c r="F4" s="217"/>
      <c r="G4" s="217"/>
      <c r="H4" s="217"/>
      <c r="I4" s="429"/>
      <c r="J4" s="217"/>
      <c r="K4" s="217"/>
      <c r="L4" s="429"/>
      <c r="M4" s="429"/>
      <c r="N4" s="429"/>
      <c r="O4" s="190"/>
    </row>
    <row r="5" spans="1:12" ht="12.75">
      <c r="A5" s="409" t="s">
        <v>1</v>
      </c>
      <c r="B5" s="409" t="s">
        <v>2</v>
      </c>
      <c r="C5" s="409" t="s">
        <v>9</v>
      </c>
      <c r="D5" s="409" t="s">
        <v>301</v>
      </c>
      <c r="E5" s="411" t="s">
        <v>302</v>
      </c>
      <c r="F5" s="411" t="s">
        <v>271</v>
      </c>
      <c r="G5" s="421" t="s">
        <v>5</v>
      </c>
      <c r="H5" s="422"/>
      <c r="I5" s="422"/>
      <c r="J5" s="422"/>
      <c r="K5" s="422"/>
      <c r="L5" s="423"/>
    </row>
    <row r="6" spans="1:12" ht="0.75" customHeight="1">
      <c r="A6" s="427"/>
      <c r="B6" s="427"/>
      <c r="C6" s="427"/>
      <c r="D6" s="427"/>
      <c r="E6" s="412"/>
      <c r="F6" s="412"/>
      <c r="G6" s="424"/>
      <c r="H6" s="425"/>
      <c r="I6" s="425"/>
      <c r="J6" s="425"/>
      <c r="K6" s="425"/>
      <c r="L6" s="426"/>
    </row>
    <row r="7" spans="1:12" ht="12.75" customHeight="1">
      <c r="A7" s="427"/>
      <c r="B7" s="427"/>
      <c r="C7" s="427"/>
      <c r="D7" s="427"/>
      <c r="E7" s="412"/>
      <c r="F7" s="412"/>
      <c r="G7" s="419" t="s">
        <v>303</v>
      </c>
      <c r="H7" s="419" t="s">
        <v>304</v>
      </c>
      <c r="I7" s="409" t="s">
        <v>305</v>
      </c>
      <c r="J7" s="409" t="s">
        <v>306</v>
      </c>
      <c r="K7" s="409" t="s">
        <v>308</v>
      </c>
      <c r="L7" s="409" t="s">
        <v>307</v>
      </c>
    </row>
    <row r="8" spans="1:17" ht="73.5" customHeight="1">
      <c r="A8" s="410"/>
      <c r="B8" s="410"/>
      <c r="C8" s="410"/>
      <c r="D8" s="410"/>
      <c r="E8" s="412"/>
      <c r="F8" s="412"/>
      <c r="G8" s="420"/>
      <c r="H8" s="420"/>
      <c r="I8" s="410"/>
      <c r="J8" s="410"/>
      <c r="K8" s="410"/>
      <c r="L8" s="410"/>
      <c r="M8" s="190"/>
      <c r="N8" s="190"/>
      <c r="O8" s="190"/>
      <c r="P8" s="190"/>
      <c r="Q8" s="190"/>
    </row>
    <row r="9" spans="1:17" ht="16.5" customHeight="1">
      <c r="A9" s="122" t="s">
        <v>116</v>
      </c>
      <c r="B9" s="122"/>
      <c r="C9" s="100" t="s">
        <v>132</v>
      </c>
      <c r="D9" s="207">
        <f>SUM(D10)</f>
        <v>160000</v>
      </c>
      <c r="E9" s="207">
        <f>SUM(E10)</f>
        <v>82513.98</v>
      </c>
      <c r="F9" s="205">
        <f>SUM(E9/D9*100%)</f>
        <v>0.515712375</v>
      </c>
      <c r="G9" s="207">
        <f>SUM(G10)</f>
        <v>160000</v>
      </c>
      <c r="H9" s="207">
        <f>SUM(H10)</f>
        <v>82513.98</v>
      </c>
      <c r="I9" s="207"/>
      <c r="J9" s="207"/>
      <c r="K9" s="207"/>
      <c r="L9" s="207"/>
      <c r="M9" s="218"/>
      <c r="N9" s="218"/>
      <c r="O9" s="218"/>
      <c r="P9" s="190"/>
      <c r="Q9" s="190"/>
    </row>
    <row r="10" spans="1:17" ht="27.75" customHeight="1">
      <c r="A10" s="123"/>
      <c r="B10" s="123" t="s">
        <v>117</v>
      </c>
      <c r="C10" s="94" t="s">
        <v>133</v>
      </c>
      <c r="D10" s="206">
        <v>160000</v>
      </c>
      <c r="E10" s="206">
        <v>82513.98</v>
      </c>
      <c r="F10" s="208">
        <f>SUM(E10/D10*100%)</f>
        <v>0.515712375</v>
      </c>
      <c r="G10" s="206">
        <v>160000</v>
      </c>
      <c r="H10" s="206">
        <v>82513.98</v>
      </c>
      <c r="I10" s="206"/>
      <c r="J10" s="206"/>
      <c r="K10" s="206"/>
      <c r="L10" s="206"/>
      <c r="M10" s="219"/>
      <c r="N10" s="219"/>
      <c r="O10" s="219"/>
      <c r="P10" s="190"/>
      <c r="Q10" s="190"/>
    </row>
    <row r="11" spans="1:17" ht="18.75" customHeight="1">
      <c r="A11" s="124" t="s">
        <v>142</v>
      </c>
      <c r="B11" s="124"/>
      <c r="C11" s="103" t="s">
        <v>143</v>
      </c>
      <c r="D11" s="209">
        <f>SUM(D12:D13)</f>
        <v>2737223</v>
      </c>
      <c r="E11" s="209">
        <f>SUM(E12:E13)</f>
        <v>0</v>
      </c>
      <c r="F11" s="205">
        <f>SUM(E11/D11*100%)</f>
        <v>0</v>
      </c>
      <c r="G11" s="209">
        <f>SUM(G12:G13)</f>
        <v>2737223</v>
      </c>
      <c r="H11" s="209">
        <f>SUM(H12:H13)</f>
        <v>0</v>
      </c>
      <c r="I11" s="206"/>
      <c r="J11" s="206"/>
      <c r="K11" s="206"/>
      <c r="L11" s="206"/>
      <c r="M11" s="219"/>
      <c r="N11" s="219"/>
      <c r="O11" s="219"/>
      <c r="P11" s="190"/>
      <c r="Q11" s="190"/>
    </row>
    <row r="12" spans="1:17" ht="21.75" customHeight="1">
      <c r="A12" s="123"/>
      <c r="B12" s="123" t="s">
        <v>146</v>
      </c>
      <c r="C12" s="94" t="s">
        <v>147</v>
      </c>
      <c r="D12" s="206">
        <v>200000</v>
      </c>
      <c r="E12" s="206">
        <v>0</v>
      </c>
      <c r="F12" s="208">
        <f aca="true" t="shared" si="0" ref="F12:F21">SUM(E12/D12*100%)</f>
        <v>0</v>
      </c>
      <c r="G12" s="206">
        <v>200000</v>
      </c>
      <c r="H12" s="206">
        <v>0</v>
      </c>
      <c r="I12" s="206"/>
      <c r="J12" s="206"/>
      <c r="K12" s="206"/>
      <c r="L12" s="206"/>
      <c r="M12" s="219"/>
      <c r="N12" s="219"/>
      <c r="O12" s="219"/>
      <c r="P12" s="190"/>
      <c r="Q12" s="190"/>
    </row>
    <row r="13" spans="1:17" ht="24.75" customHeight="1">
      <c r="A13" s="124"/>
      <c r="B13" s="123" t="s">
        <v>309</v>
      </c>
      <c r="C13" s="94" t="s">
        <v>148</v>
      </c>
      <c r="D13" s="206">
        <v>2537223</v>
      </c>
      <c r="E13" s="206">
        <v>0</v>
      </c>
      <c r="F13" s="208">
        <f t="shared" si="0"/>
        <v>0</v>
      </c>
      <c r="G13" s="206">
        <f>SUM(D13)</f>
        <v>2537223</v>
      </c>
      <c r="H13" s="206">
        <f>SUM(E13)</f>
        <v>0</v>
      </c>
      <c r="I13" s="209"/>
      <c r="J13" s="209"/>
      <c r="K13" s="214"/>
      <c r="L13" s="209"/>
      <c r="M13" s="218"/>
      <c r="N13" s="218"/>
      <c r="O13" s="218"/>
      <c r="P13" s="190"/>
      <c r="Q13" s="190"/>
    </row>
    <row r="14" spans="1:17" ht="19.5" customHeight="1">
      <c r="A14" s="124" t="s">
        <v>320</v>
      </c>
      <c r="B14" s="124"/>
      <c r="C14" s="103" t="s">
        <v>321</v>
      </c>
      <c r="D14" s="209">
        <f>SUM(D15)</f>
        <v>366518</v>
      </c>
      <c r="E14" s="209">
        <f>SUM(E15)</f>
        <v>4223.27</v>
      </c>
      <c r="F14" s="205">
        <f t="shared" si="0"/>
        <v>0.011522681014302164</v>
      </c>
      <c r="G14" s="209">
        <f aca="true" t="shared" si="1" ref="G14:G20">SUM(D14)</f>
        <v>366518</v>
      </c>
      <c r="H14" s="209">
        <f aca="true" t="shared" si="2" ref="H14:H20">SUM(E14)</f>
        <v>4223.27</v>
      </c>
      <c r="I14" s="209"/>
      <c r="J14" s="209"/>
      <c r="K14" s="214"/>
      <c r="L14" s="209"/>
      <c r="M14" s="218"/>
      <c r="N14" s="218"/>
      <c r="O14" s="218"/>
      <c r="P14" s="190"/>
      <c r="Q14" s="190"/>
    </row>
    <row r="15" spans="1:17" ht="20.25" customHeight="1">
      <c r="A15" s="93"/>
      <c r="B15" s="123" t="s">
        <v>322</v>
      </c>
      <c r="C15" s="94" t="s">
        <v>137</v>
      </c>
      <c r="D15" s="206">
        <v>366518</v>
      </c>
      <c r="E15" s="211">
        <v>4223.27</v>
      </c>
      <c r="F15" s="208">
        <f t="shared" si="0"/>
        <v>0.011522681014302164</v>
      </c>
      <c r="G15" s="206">
        <f t="shared" si="1"/>
        <v>366518</v>
      </c>
      <c r="H15" s="206">
        <f t="shared" si="2"/>
        <v>4223.27</v>
      </c>
      <c r="I15" s="206"/>
      <c r="J15" s="206"/>
      <c r="K15" s="206"/>
      <c r="L15" s="206"/>
      <c r="M15" s="219"/>
      <c r="N15" s="219"/>
      <c r="O15" s="219"/>
      <c r="P15" s="190"/>
      <c r="Q15" s="190"/>
    </row>
    <row r="16" spans="1:17" ht="24">
      <c r="A16" s="112">
        <v>754</v>
      </c>
      <c r="B16" s="112"/>
      <c r="C16" s="112" t="s">
        <v>161</v>
      </c>
      <c r="D16" s="209">
        <f>SUM(D17:D17)</f>
        <v>12000</v>
      </c>
      <c r="E16" s="209">
        <f>SUM(E17:E17)</f>
        <v>0</v>
      </c>
      <c r="F16" s="205">
        <f t="shared" si="0"/>
        <v>0</v>
      </c>
      <c r="G16" s="209">
        <f>SUM(G17:G17)</f>
        <v>12000</v>
      </c>
      <c r="H16" s="209">
        <f>SUM(H17:H17)</f>
        <v>0</v>
      </c>
      <c r="I16" s="206"/>
      <c r="J16" s="206"/>
      <c r="K16" s="215"/>
      <c r="L16" s="206"/>
      <c r="M16" s="219"/>
      <c r="N16" s="219"/>
      <c r="O16" s="219"/>
      <c r="P16" s="190"/>
      <c r="Q16" s="190"/>
    </row>
    <row r="17" spans="1:17" ht="28.5" customHeight="1">
      <c r="A17" s="108"/>
      <c r="B17" s="108">
        <v>75412</v>
      </c>
      <c r="C17" s="108" t="s">
        <v>163</v>
      </c>
      <c r="D17" s="206">
        <v>12000</v>
      </c>
      <c r="E17" s="206">
        <v>0</v>
      </c>
      <c r="F17" s="208">
        <f t="shared" si="0"/>
        <v>0</v>
      </c>
      <c r="G17" s="206">
        <f t="shared" si="1"/>
        <v>12000</v>
      </c>
      <c r="H17" s="206">
        <f t="shared" si="2"/>
        <v>0</v>
      </c>
      <c r="I17" s="206"/>
      <c r="J17" s="206"/>
      <c r="K17" s="206"/>
      <c r="L17" s="206"/>
      <c r="M17" s="219"/>
      <c r="N17" s="219"/>
      <c r="O17" s="219"/>
      <c r="P17" s="190"/>
      <c r="Q17" s="190"/>
    </row>
    <row r="18" spans="1:17" ht="20.25" customHeight="1">
      <c r="A18" s="112">
        <v>801</v>
      </c>
      <c r="B18" s="112"/>
      <c r="C18" s="112" t="s">
        <v>171</v>
      </c>
      <c r="D18" s="210">
        <f>SUM(D20+D19)</f>
        <v>54500</v>
      </c>
      <c r="E18" s="210">
        <f>SUM(E20+E19)</f>
        <v>29999.7</v>
      </c>
      <c r="F18" s="205">
        <f t="shared" si="0"/>
        <v>0.5504532110091743</v>
      </c>
      <c r="G18" s="210">
        <f>SUM(G20+G19)</f>
        <v>54500</v>
      </c>
      <c r="H18" s="210">
        <f>SUM(H20+H19)</f>
        <v>29999.7</v>
      </c>
      <c r="I18" s="210"/>
      <c r="J18" s="210"/>
      <c r="K18" s="210"/>
      <c r="L18" s="210"/>
      <c r="M18" s="218"/>
      <c r="N18" s="218"/>
      <c r="O18" s="220"/>
      <c r="P18" s="190"/>
      <c r="Q18" s="190"/>
    </row>
    <row r="19" spans="1:17" ht="20.25" customHeight="1">
      <c r="A19" s="112"/>
      <c r="B19" s="108">
        <v>80101</v>
      </c>
      <c r="C19" s="108" t="s">
        <v>172</v>
      </c>
      <c r="D19" s="211">
        <v>33000</v>
      </c>
      <c r="E19" s="211">
        <v>29999.7</v>
      </c>
      <c r="F19" s="208">
        <f t="shared" si="0"/>
        <v>0.9090818181818182</v>
      </c>
      <c r="G19" s="211">
        <f>SUM(D19)</f>
        <v>33000</v>
      </c>
      <c r="H19" s="211">
        <f>SUM(E19)</f>
        <v>29999.7</v>
      </c>
      <c r="I19" s="210"/>
      <c r="J19" s="210"/>
      <c r="K19" s="210"/>
      <c r="L19" s="210"/>
      <c r="M19" s="218"/>
      <c r="N19" s="218"/>
      <c r="O19" s="220"/>
      <c r="P19" s="190"/>
      <c r="Q19" s="190"/>
    </row>
    <row r="20" spans="1:17" ht="20.25" customHeight="1">
      <c r="A20" s="108"/>
      <c r="B20" s="108">
        <v>80110</v>
      </c>
      <c r="C20" s="108" t="s">
        <v>175</v>
      </c>
      <c r="D20" s="211">
        <v>21500</v>
      </c>
      <c r="E20" s="211">
        <v>0</v>
      </c>
      <c r="F20" s="222">
        <f t="shared" si="0"/>
        <v>0</v>
      </c>
      <c r="G20" s="211">
        <f t="shared" si="1"/>
        <v>21500</v>
      </c>
      <c r="H20" s="211">
        <f t="shared" si="2"/>
        <v>0</v>
      </c>
      <c r="I20" s="211"/>
      <c r="J20" s="211"/>
      <c r="K20" s="211"/>
      <c r="L20" s="211"/>
      <c r="M20" s="219"/>
      <c r="N20" s="219"/>
      <c r="O20" s="221"/>
      <c r="P20" s="190"/>
      <c r="Q20" s="190"/>
    </row>
    <row r="21" spans="1:17" ht="26.25" customHeight="1">
      <c r="A21" s="230"/>
      <c r="B21" s="230"/>
      <c r="C21" s="231" t="s">
        <v>65</v>
      </c>
      <c r="D21" s="232">
        <f>SUM(D9+D11+D14+D16+D18)</f>
        <v>3330241</v>
      </c>
      <c r="E21" s="232">
        <f>SUM(E9+E11+E14+E16+E18)</f>
        <v>116736.95</v>
      </c>
      <c r="F21" s="233">
        <f t="shared" si="0"/>
        <v>0.03505360422864291</v>
      </c>
      <c r="G21" s="232">
        <f>SUM(G9+G11+G14+G16+G18)</f>
        <v>3330241</v>
      </c>
      <c r="H21" s="232">
        <f>SUM(H9+H11+H14+H16+H18)</f>
        <v>116736.95</v>
      </c>
      <c r="I21" s="232"/>
      <c r="J21" s="232"/>
      <c r="K21" s="232"/>
      <c r="L21" s="232"/>
      <c r="M21" s="218"/>
      <c r="N21" s="218"/>
      <c r="O21" s="220"/>
      <c r="P21" s="190"/>
      <c r="Q21" s="190"/>
    </row>
    <row r="22" spans="1:17" ht="12.75">
      <c r="A22" s="223"/>
      <c r="B22" s="223"/>
      <c r="C22" s="223"/>
      <c r="D22" s="219"/>
      <c r="E22" s="219"/>
      <c r="F22" s="224"/>
      <c r="G22" s="219"/>
      <c r="H22" s="219"/>
      <c r="I22" s="219"/>
      <c r="J22" s="219"/>
      <c r="K22" s="219"/>
      <c r="L22" s="219"/>
      <c r="M22" s="219"/>
      <c r="N22" s="219"/>
      <c r="O22" s="221"/>
      <c r="P22" s="190"/>
      <c r="Q22" s="190"/>
    </row>
    <row r="23" spans="1:17" ht="12.75">
      <c r="A23" s="223"/>
      <c r="B23" s="223"/>
      <c r="C23" s="223"/>
      <c r="D23" s="219"/>
      <c r="E23" s="219"/>
      <c r="F23" s="224"/>
      <c r="G23" s="219"/>
      <c r="H23" s="219"/>
      <c r="I23" s="219"/>
      <c r="J23" s="219"/>
      <c r="K23" s="219"/>
      <c r="L23" s="219"/>
      <c r="M23" s="219"/>
      <c r="N23" s="219"/>
      <c r="O23" s="221"/>
      <c r="P23" s="190"/>
      <c r="Q23" s="190"/>
    </row>
    <row r="24" spans="1:17" ht="12.75">
      <c r="A24" s="223"/>
      <c r="B24" s="223"/>
      <c r="C24" s="223"/>
      <c r="D24" s="219"/>
      <c r="E24" s="219"/>
      <c r="F24" s="224"/>
      <c r="G24" s="219"/>
      <c r="H24" s="219"/>
      <c r="I24" s="219"/>
      <c r="J24" s="219"/>
      <c r="K24" s="219"/>
      <c r="L24" s="219"/>
      <c r="M24" s="219"/>
      <c r="N24" s="219"/>
      <c r="O24" s="221"/>
      <c r="P24" s="190"/>
      <c r="Q24" s="190"/>
    </row>
    <row r="25" spans="1:17" ht="12.75">
      <c r="A25" s="225"/>
      <c r="B25" s="225"/>
      <c r="C25" s="225"/>
      <c r="D25" s="226"/>
      <c r="E25" s="226"/>
      <c r="F25" s="227"/>
      <c r="G25" s="220"/>
      <c r="H25" s="218"/>
      <c r="I25" s="226"/>
      <c r="J25" s="218"/>
      <c r="K25" s="218"/>
      <c r="L25" s="218"/>
      <c r="M25" s="218"/>
      <c r="N25" s="218"/>
      <c r="O25" s="220"/>
      <c r="P25" s="190"/>
      <c r="Q25" s="190"/>
    </row>
    <row r="26" spans="1:17" ht="12.75">
      <c r="A26" s="223"/>
      <c r="B26" s="223"/>
      <c r="C26" s="223"/>
      <c r="D26" s="219"/>
      <c r="E26" s="228"/>
      <c r="F26" s="224"/>
      <c r="G26" s="219"/>
      <c r="H26" s="219"/>
      <c r="I26" s="228"/>
      <c r="J26" s="219"/>
      <c r="K26" s="219"/>
      <c r="L26" s="219"/>
      <c r="M26" s="219"/>
      <c r="N26" s="219"/>
      <c r="O26" s="221"/>
      <c r="P26" s="190"/>
      <c r="Q26" s="190"/>
    </row>
    <row r="27" spans="1:17" ht="12.75">
      <c r="A27" s="223"/>
      <c r="B27" s="223"/>
      <c r="C27" s="223"/>
      <c r="D27" s="219"/>
      <c r="E27" s="228"/>
      <c r="F27" s="224"/>
      <c r="G27" s="219"/>
      <c r="H27" s="219"/>
      <c r="I27" s="228"/>
      <c r="J27" s="219"/>
      <c r="K27" s="219"/>
      <c r="L27" s="219"/>
      <c r="M27" s="219"/>
      <c r="N27" s="219"/>
      <c r="O27" s="221"/>
      <c r="P27" s="190"/>
      <c r="Q27" s="190"/>
    </row>
    <row r="28" spans="1:17" ht="12.75">
      <c r="A28" s="223"/>
      <c r="B28" s="223"/>
      <c r="C28" s="223"/>
      <c r="D28" s="228"/>
      <c r="E28" s="228"/>
      <c r="F28" s="224"/>
      <c r="G28" s="219"/>
      <c r="H28" s="219"/>
      <c r="I28" s="228"/>
      <c r="J28" s="219"/>
      <c r="K28" s="219"/>
      <c r="L28" s="219"/>
      <c r="M28" s="219"/>
      <c r="N28" s="219"/>
      <c r="O28" s="221"/>
      <c r="P28" s="190"/>
      <c r="Q28" s="190"/>
    </row>
    <row r="29" spans="1:17" ht="12.75">
      <c r="A29" s="223"/>
      <c r="B29" s="223"/>
      <c r="C29" s="223"/>
      <c r="D29" s="228"/>
      <c r="E29" s="219"/>
      <c r="F29" s="224"/>
      <c r="G29" s="219"/>
      <c r="H29" s="219"/>
      <c r="I29" s="228"/>
      <c r="J29" s="219"/>
      <c r="K29" s="219"/>
      <c r="L29" s="219"/>
      <c r="M29" s="219"/>
      <c r="N29" s="219"/>
      <c r="O29" s="221"/>
      <c r="P29" s="190"/>
      <c r="Q29" s="190"/>
    </row>
    <row r="30" spans="1:17" ht="12.75">
      <c r="A30" s="223"/>
      <c r="B30" s="223"/>
      <c r="C30" s="223"/>
      <c r="D30" s="228"/>
      <c r="E30" s="228"/>
      <c r="F30" s="224"/>
      <c r="G30" s="219"/>
      <c r="H30" s="219"/>
      <c r="I30" s="228"/>
      <c r="J30" s="219"/>
      <c r="K30" s="219"/>
      <c r="L30" s="219"/>
      <c r="M30" s="219"/>
      <c r="N30" s="219"/>
      <c r="O30" s="221"/>
      <c r="P30" s="190"/>
      <c r="Q30" s="190"/>
    </row>
    <row r="31" spans="1:17" ht="12.75">
      <c r="A31" s="225"/>
      <c r="B31" s="225"/>
      <c r="C31" s="225"/>
      <c r="D31" s="218"/>
      <c r="E31" s="218"/>
      <c r="F31" s="227"/>
      <c r="G31" s="218"/>
      <c r="H31" s="218"/>
      <c r="I31" s="218"/>
      <c r="J31" s="218"/>
      <c r="K31" s="218"/>
      <c r="L31" s="218"/>
      <c r="M31" s="218"/>
      <c r="N31" s="218"/>
      <c r="O31" s="218"/>
      <c r="P31" s="190"/>
      <c r="Q31" s="190"/>
    </row>
    <row r="32" spans="1:17" ht="12.75">
      <c r="A32" s="223"/>
      <c r="B32" s="223"/>
      <c r="C32" s="223"/>
      <c r="D32" s="229"/>
      <c r="E32" s="219"/>
      <c r="F32" s="224"/>
      <c r="G32" s="219"/>
      <c r="H32" s="219"/>
      <c r="I32" s="219"/>
      <c r="J32" s="219"/>
      <c r="K32" s="219"/>
      <c r="L32" s="219"/>
      <c r="M32" s="219"/>
      <c r="N32" s="219"/>
      <c r="O32" s="221"/>
      <c r="P32" s="190"/>
      <c r="Q32" s="190"/>
    </row>
    <row r="33" spans="1:17" ht="12.75">
      <c r="A33" s="223"/>
      <c r="B33" s="223"/>
      <c r="C33" s="223"/>
      <c r="D33" s="229"/>
      <c r="E33" s="219"/>
      <c r="F33" s="224"/>
      <c r="G33" s="219"/>
      <c r="H33" s="219"/>
      <c r="I33" s="219"/>
      <c r="J33" s="219"/>
      <c r="K33" s="219"/>
      <c r="L33" s="219"/>
      <c r="M33" s="219"/>
      <c r="N33" s="219"/>
      <c r="O33" s="221"/>
      <c r="P33" s="190"/>
      <c r="Q33" s="190"/>
    </row>
    <row r="34" spans="1:17" ht="12.75">
      <c r="A34" s="225"/>
      <c r="B34" s="225"/>
      <c r="C34" s="225"/>
      <c r="D34" s="218"/>
      <c r="E34" s="218"/>
      <c r="F34" s="224"/>
      <c r="G34" s="218"/>
      <c r="H34" s="218"/>
      <c r="I34" s="218"/>
      <c r="J34" s="218"/>
      <c r="K34" s="218"/>
      <c r="L34" s="218"/>
      <c r="M34" s="218"/>
      <c r="N34" s="218"/>
      <c r="O34" s="220"/>
      <c r="P34" s="190"/>
      <c r="Q34" s="190"/>
    </row>
    <row r="35" spans="1:17" ht="12.75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</row>
    <row r="36" spans="1:12" ht="12.75">
      <c r="A36" s="190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</row>
  </sheetData>
  <sheetProtection/>
  <mergeCells count="23">
    <mergeCell ref="I3:I4"/>
    <mergeCell ref="L3:L4"/>
    <mergeCell ref="N3:N4"/>
    <mergeCell ref="M3:M4"/>
    <mergeCell ref="A5:A8"/>
    <mergeCell ref="B5:B8"/>
    <mergeCell ref="C5:C8"/>
    <mergeCell ref="D5:D8"/>
    <mergeCell ref="C1:T1"/>
    <mergeCell ref="A2:A4"/>
    <mergeCell ref="B2:B4"/>
    <mergeCell ref="C2:C4"/>
    <mergeCell ref="D2:D4"/>
    <mergeCell ref="E2:N2"/>
    <mergeCell ref="G7:G8"/>
    <mergeCell ref="I7:I8"/>
    <mergeCell ref="L7:L8"/>
    <mergeCell ref="E5:E8"/>
    <mergeCell ref="J7:J8"/>
    <mergeCell ref="F5:F8"/>
    <mergeCell ref="G5:L6"/>
    <mergeCell ref="H7:H8"/>
    <mergeCell ref="K7:K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&amp;RZałącznik Nr 2a do informacji  Wójta Gminy Łączna za I półrocze 2012 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2">
      <selection activeCell="I25" sqref="I25"/>
    </sheetView>
  </sheetViews>
  <sheetFormatPr defaultColWidth="9.00390625" defaultRowHeight="12.75"/>
  <cols>
    <col min="1" max="1" width="2.25390625" style="1" customWidth="1"/>
    <col min="2" max="2" width="4.00390625" style="1" customWidth="1"/>
    <col min="3" max="3" width="5.125" style="1" customWidth="1"/>
    <col min="4" max="4" width="21.125" style="1" customWidth="1"/>
    <col min="5" max="5" width="13.875" style="1" customWidth="1"/>
    <col min="6" max="6" width="12.00390625" style="1" customWidth="1"/>
    <col min="7" max="7" width="12.625" style="1" customWidth="1"/>
    <col min="8" max="8" width="9.875" style="1" customWidth="1"/>
    <col min="9" max="9" width="10.625" style="1" customWidth="1"/>
    <col min="10" max="10" width="8.75390625" style="1" customWidth="1"/>
    <col min="11" max="11" width="12.375" style="1" customWidth="1"/>
    <col min="12" max="12" width="15.125" style="1" customWidth="1"/>
    <col min="13" max="16384" width="9.125" style="1" customWidth="1"/>
  </cols>
  <sheetData>
    <row r="1" spans="1:12" ht="12.75">
      <c r="A1" s="436" t="s">
        <v>376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</row>
    <row r="2" spans="1:12" ht="10.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4" t="s">
        <v>14</v>
      </c>
    </row>
    <row r="3" spans="1:12" s="13" customFormat="1" ht="19.5" customHeight="1">
      <c r="A3" s="437" t="s">
        <v>18</v>
      </c>
      <c r="B3" s="437" t="s">
        <v>1</v>
      </c>
      <c r="C3" s="437" t="s">
        <v>13</v>
      </c>
      <c r="D3" s="434" t="s">
        <v>32</v>
      </c>
      <c r="E3" s="434" t="s">
        <v>19</v>
      </c>
      <c r="F3" s="439" t="s">
        <v>26</v>
      </c>
      <c r="G3" s="439"/>
      <c r="H3" s="439"/>
      <c r="I3" s="439"/>
      <c r="J3" s="439"/>
      <c r="K3" s="439"/>
      <c r="L3" s="434" t="s">
        <v>20</v>
      </c>
    </row>
    <row r="4" spans="1:12" s="13" customFormat="1" ht="19.5" customHeight="1">
      <c r="A4" s="437"/>
      <c r="B4" s="437"/>
      <c r="C4" s="437"/>
      <c r="D4" s="434"/>
      <c r="E4" s="434"/>
      <c r="F4" s="438" t="s">
        <v>437</v>
      </c>
      <c r="G4" s="431" t="s">
        <v>377</v>
      </c>
      <c r="H4" s="434" t="s">
        <v>10</v>
      </c>
      <c r="I4" s="434"/>
      <c r="J4" s="434"/>
      <c r="K4" s="434"/>
      <c r="L4" s="434"/>
    </row>
    <row r="5" spans="1:12" s="13" customFormat="1" ht="29.25" customHeight="1">
      <c r="A5" s="437"/>
      <c r="B5" s="437"/>
      <c r="C5" s="437"/>
      <c r="D5" s="434"/>
      <c r="E5" s="434"/>
      <c r="F5" s="438"/>
      <c r="G5" s="432"/>
      <c r="H5" s="434" t="s">
        <v>34</v>
      </c>
      <c r="I5" s="434" t="s">
        <v>30</v>
      </c>
      <c r="J5" s="434" t="s">
        <v>35</v>
      </c>
      <c r="K5" s="434" t="s">
        <v>31</v>
      </c>
      <c r="L5" s="434"/>
    </row>
    <row r="6" spans="1:12" s="13" customFormat="1" ht="19.5" customHeight="1">
      <c r="A6" s="437"/>
      <c r="B6" s="437"/>
      <c r="C6" s="437"/>
      <c r="D6" s="434"/>
      <c r="E6" s="434"/>
      <c r="F6" s="438"/>
      <c r="G6" s="432"/>
      <c r="H6" s="434"/>
      <c r="I6" s="434"/>
      <c r="J6" s="434"/>
      <c r="K6" s="434"/>
      <c r="L6" s="434"/>
    </row>
    <row r="7" spans="1:12" s="13" customFormat="1" ht="19.5" customHeight="1">
      <c r="A7" s="437"/>
      <c r="B7" s="437"/>
      <c r="C7" s="437"/>
      <c r="D7" s="434"/>
      <c r="E7" s="434"/>
      <c r="F7" s="438"/>
      <c r="G7" s="433"/>
      <c r="H7" s="434"/>
      <c r="I7" s="434"/>
      <c r="J7" s="434"/>
      <c r="K7" s="434"/>
      <c r="L7" s="434"/>
    </row>
    <row r="8" spans="1:12" ht="7.5" customHeight="1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7</v>
      </c>
      <c r="G8" s="143"/>
      <c r="H8" s="143">
        <v>8</v>
      </c>
      <c r="I8" s="143">
        <v>9</v>
      </c>
      <c r="J8" s="143">
        <v>10</v>
      </c>
      <c r="K8" s="143">
        <v>11</v>
      </c>
      <c r="L8" s="143">
        <v>13</v>
      </c>
    </row>
    <row r="9" spans="1:12" ht="27" customHeight="1">
      <c r="A9" s="148" t="s">
        <v>6</v>
      </c>
      <c r="B9" s="144" t="s">
        <v>116</v>
      </c>
      <c r="C9" s="144" t="s">
        <v>117</v>
      </c>
      <c r="D9" s="145" t="s">
        <v>374</v>
      </c>
      <c r="E9" s="394">
        <v>10144366</v>
      </c>
      <c r="F9" s="394">
        <v>0</v>
      </c>
      <c r="G9" s="394">
        <v>0</v>
      </c>
      <c r="H9" s="394">
        <v>0</v>
      </c>
      <c r="I9" s="394"/>
      <c r="J9" s="397"/>
      <c r="K9" s="394"/>
      <c r="L9" s="270" t="s">
        <v>262</v>
      </c>
    </row>
    <row r="10" spans="1:12" ht="35.25" customHeight="1">
      <c r="A10" s="148" t="s">
        <v>7</v>
      </c>
      <c r="B10" s="144" t="s">
        <v>116</v>
      </c>
      <c r="C10" s="144" t="s">
        <v>117</v>
      </c>
      <c r="D10" s="145" t="s">
        <v>375</v>
      </c>
      <c r="E10" s="394">
        <v>15000000</v>
      </c>
      <c r="F10" s="394">
        <v>0</v>
      </c>
      <c r="G10" s="397">
        <v>0</v>
      </c>
      <c r="H10" s="394"/>
      <c r="I10" s="394"/>
      <c r="J10" s="397"/>
      <c r="K10" s="394"/>
      <c r="L10" s="270" t="s">
        <v>262</v>
      </c>
    </row>
    <row r="11" spans="1:12" ht="26.25" customHeight="1">
      <c r="A11" s="143" t="s">
        <v>8</v>
      </c>
      <c r="B11" s="146">
        <v>600</v>
      </c>
      <c r="C11" s="146">
        <v>60016</v>
      </c>
      <c r="D11" s="145" t="s">
        <v>263</v>
      </c>
      <c r="E11" s="394">
        <v>5000000</v>
      </c>
      <c r="F11" s="394">
        <v>2457223</v>
      </c>
      <c r="G11" s="397">
        <v>0</v>
      </c>
      <c r="H11" s="394"/>
      <c r="I11" s="394"/>
      <c r="J11" s="397"/>
      <c r="K11" s="394"/>
      <c r="L11" s="270" t="s">
        <v>262</v>
      </c>
    </row>
    <row r="12" spans="1:12" ht="33" customHeight="1">
      <c r="A12" s="143" t="s">
        <v>0</v>
      </c>
      <c r="B12" s="146">
        <v>720</v>
      </c>
      <c r="C12" s="146">
        <v>72095</v>
      </c>
      <c r="D12" s="145" t="s">
        <v>380</v>
      </c>
      <c r="E12" s="398">
        <v>300000</v>
      </c>
      <c r="F12" s="394">
        <v>281550</v>
      </c>
      <c r="G12" s="397">
        <v>4223.27</v>
      </c>
      <c r="H12" s="395">
        <v>633.49</v>
      </c>
      <c r="I12" s="394"/>
      <c r="J12" s="397"/>
      <c r="K12" s="394">
        <v>3589.78</v>
      </c>
      <c r="L12" s="270" t="s">
        <v>262</v>
      </c>
    </row>
    <row r="13" spans="1:12" ht="43.5" customHeight="1">
      <c r="A13" s="143" t="s">
        <v>80</v>
      </c>
      <c r="B13" s="146">
        <v>720</v>
      </c>
      <c r="C13" s="146">
        <v>72095</v>
      </c>
      <c r="D13" s="145" t="s">
        <v>323</v>
      </c>
      <c r="E13" s="398">
        <v>85000</v>
      </c>
      <c r="F13" s="394">
        <v>84968</v>
      </c>
      <c r="G13" s="397">
        <v>0</v>
      </c>
      <c r="H13" s="394"/>
      <c r="I13" s="394"/>
      <c r="J13" s="397"/>
      <c r="K13" s="394"/>
      <c r="L13" s="270" t="s">
        <v>262</v>
      </c>
    </row>
    <row r="14" spans="1:12" ht="22.5" customHeight="1">
      <c r="A14" s="143" t="s">
        <v>83</v>
      </c>
      <c r="B14" s="146">
        <v>754</v>
      </c>
      <c r="C14" s="146">
        <v>75412</v>
      </c>
      <c r="D14" s="145" t="s">
        <v>264</v>
      </c>
      <c r="E14" s="394">
        <v>150000</v>
      </c>
      <c r="F14" s="394">
        <v>12000</v>
      </c>
      <c r="G14" s="397">
        <v>0</v>
      </c>
      <c r="H14" s="394">
        <v>0</v>
      </c>
      <c r="I14" s="394"/>
      <c r="J14" s="397"/>
      <c r="K14" s="394"/>
      <c r="L14" s="270" t="s">
        <v>262</v>
      </c>
    </row>
    <row r="15" spans="1:12" ht="33" customHeight="1">
      <c r="A15" s="143" t="s">
        <v>86</v>
      </c>
      <c r="B15" s="144" t="s">
        <v>116</v>
      </c>
      <c r="C15" s="144" t="s">
        <v>117</v>
      </c>
      <c r="D15" s="145" t="s">
        <v>379</v>
      </c>
      <c r="E15" s="394">
        <v>2988199</v>
      </c>
      <c r="F15" s="394">
        <v>160000</v>
      </c>
      <c r="G15" s="394">
        <v>82513.98</v>
      </c>
      <c r="H15" s="394">
        <v>82513.98</v>
      </c>
      <c r="I15" s="394"/>
      <c r="J15" s="397"/>
      <c r="K15" s="394"/>
      <c r="L15" s="396" t="s">
        <v>438</v>
      </c>
    </row>
    <row r="16" spans="1:12" ht="33" customHeight="1">
      <c r="A16" s="143" t="s">
        <v>89</v>
      </c>
      <c r="B16" s="146">
        <v>853</v>
      </c>
      <c r="C16" s="146">
        <v>85395</v>
      </c>
      <c r="D16" s="145" t="s">
        <v>378</v>
      </c>
      <c r="E16" s="394">
        <v>82505</v>
      </c>
      <c r="F16" s="394">
        <v>35600</v>
      </c>
      <c r="G16" s="395">
        <v>18613.16</v>
      </c>
      <c r="H16" s="394"/>
      <c r="I16" s="394"/>
      <c r="J16" s="397">
        <v>2791.97</v>
      </c>
      <c r="K16" s="394">
        <v>15821.19</v>
      </c>
      <c r="L16" s="270" t="s">
        <v>262</v>
      </c>
    </row>
    <row r="17" spans="1:12" ht="33" customHeight="1">
      <c r="A17" s="143" t="s">
        <v>91</v>
      </c>
      <c r="B17" s="146">
        <v>853</v>
      </c>
      <c r="C17" s="146">
        <v>85395</v>
      </c>
      <c r="D17" s="145" t="s">
        <v>381</v>
      </c>
      <c r="E17" s="394">
        <v>44450</v>
      </c>
      <c r="F17" s="394">
        <v>17963</v>
      </c>
      <c r="G17" s="395">
        <v>17601.14</v>
      </c>
      <c r="H17" s="394"/>
      <c r="I17" s="394"/>
      <c r="J17" s="397">
        <v>2640.16</v>
      </c>
      <c r="K17" s="394">
        <v>14960.98</v>
      </c>
      <c r="L17" s="270" t="s">
        <v>262</v>
      </c>
    </row>
    <row r="18" spans="1:12" ht="25.5" customHeight="1">
      <c r="A18" s="143" t="s">
        <v>324</v>
      </c>
      <c r="B18" s="146">
        <v>853</v>
      </c>
      <c r="C18" s="146">
        <v>85395</v>
      </c>
      <c r="D18" s="145" t="s">
        <v>382</v>
      </c>
      <c r="E18" s="394">
        <v>1265000</v>
      </c>
      <c r="F18" s="394">
        <v>348360</v>
      </c>
      <c r="G18" s="395">
        <v>0</v>
      </c>
      <c r="H18" s="394"/>
      <c r="I18" s="394"/>
      <c r="J18" s="397"/>
      <c r="K18" s="394"/>
      <c r="L18" s="270" t="s">
        <v>383</v>
      </c>
    </row>
    <row r="19" spans="1:12" ht="12.75">
      <c r="A19" s="435" t="s">
        <v>33</v>
      </c>
      <c r="B19" s="435"/>
      <c r="C19" s="435"/>
      <c r="D19" s="435"/>
      <c r="E19" s="399">
        <f>SUM(E9:E18)</f>
        <v>35059520</v>
      </c>
      <c r="F19" s="399">
        <f aca="true" t="shared" si="0" ref="F19:K19">SUM(F9:F18)</f>
        <v>3397664</v>
      </c>
      <c r="G19" s="399">
        <f t="shared" si="0"/>
        <v>122951.55</v>
      </c>
      <c r="H19" s="399">
        <f t="shared" si="0"/>
        <v>83147.47</v>
      </c>
      <c r="I19" s="399">
        <f t="shared" si="0"/>
        <v>0</v>
      </c>
      <c r="J19" s="399">
        <f t="shared" si="0"/>
        <v>5432.129999999999</v>
      </c>
      <c r="K19" s="399">
        <f t="shared" si="0"/>
        <v>34371.95</v>
      </c>
      <c r="L19" s="271" t="s">
        <v>16</v>
      </c>
    </row>
    <row r="20" spans="1:12" ht="12.75">
      <c r="A20" s="147" t="s">
        <v>22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</row>
    <row r="21" spans="1:12" ht="12.75">
      <c r="A21" s="147" t="s">
        <v>23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</row>
    <row r="22" spans="1:12" ht="12.7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</row>
    <row r="24" ht="12.75">
      <c r="G24" s="268"/>
    </row>
    <row r="25" ht="12.75">
      <c r="G25" s="65"/>
    </row>
  </sheetData>
  <sheetProtection/>
  <mergeCells count="16">
    <mergeCell ref="A19:D19"/>
    <mergeCell ref="A1:L1"/>
    <mergeCell ref="A3:A7"/>
    <mergeCell ref="B3:B7"/>
    <mergeCell ref="C3:C7"/>
    <mergeCell ref="D3:D7"/>
    <mergeCell ref="L3:L7"/>
    <mergeCell ref="F4:F7"/>
    <mergeCell ref="E3:E7"/>
    <mergeCell ref="F3:K3"/>
    <mergeCell ref="G4:G7"/>
    <mergeCell ref="H4:K4"/>
    <mergeCell ref="H5:H7"/>
    <mergeCell ref="I5:I7"/>
    <mergeCell ref="J5:J7"/>
    <mergeCell ref="K5:K7"/>
  </mergeCells>
  <printOptions horizontalCentered="1"/>
  <pageMargins left="0.4724409448818898" right="0.3937007874015748" top="1.220472440944882" bottom="0.7874015748031497" header="0.5118110236220472" footer="0.5118110236220472"/>
  <pageSetup horizontalDpi="600" verticalDpi="600" orientation="landscape" paperSize="9" scale="99" r:id="rId1"/>
  <headerFooter alignWithMargins="0">
    <oddHeader>&amp;R&amp;9Załącznik nr 3
do informacji Wójta Gminy Łączna za I pólrocze 2012r.</oddHeader>
  </headerFooter>
  <rowBreaks count="1" manualBreakCount="1">
    <brk id="1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15.625" style="1" customWidth="1"/>
    <col min="5" max="6" width="12.75390625" style="1" customWidth="1"/>
    <col min="7" max="8" width="10.125" style="1" customWidth="1"/>
    <col min="9" max="9" width="13.125" style="1" customWidth="1"/>
    <col min="10" max="10" width="14.375" style="1" customWidth="1"/>
    <col min="11" max="11" width="16.75390625" style="1" customWidth="1"/>
    <col min="12" max="16384" width="9.125" style="1" customWidth="1"/>
  </cols>
  <sheetData>
    <row r="1" spans="1:11" ht="18">
      <c r="A1" s="441" t="s">
        <v>389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14</v>
      </c>
    </row>
    <row r="3" spans="1:11" s="13" customFormat="1" ht="19.5" customHeight="1">
      <c r="A3" s="442" t="s">
        <v>18</v>
      </c>
      <c r="B3" s="442" t="s">
        <v>1</v>
      </c>
      <c r="C3" s="442" t="s">
        <v>13</v>
      </c>
      <c r="D3" s="443" t="s">
        <v>37</v>
      </c>
      <c r="E3" s="443" t="s">
        <v>26</v>
      </c>
      <c r="F3" s="443"/>
      <c r="G3" s="443"/>
      <c r="H3" s="443"/>
      <c r="I3" s="443"/>
      <c r="J3" s="443"/>
      <c r="K3" s="443" t="s">
        <v>20</v>
      </c>
    </row>
    <row r="4" spans="1:11" s="13" customFormat="1" ht="19.5" customHeight="1">
      <c r="A4" s="442"/>
      <c r="B4" s="442"/>
      <c r="C4" s="442"/>
      <c r="D4" s="443"/>
      <c r="E4" s="443" t="s">
        <v>439</v>
      </c>
      <c r="F4" s="444" t="s">
        <v>440</v>
      </c>
      <c r="G4" s="443" t="s">
        <v>10</v>
      </c>
      <c r="H4" s="443"/>
      <c r="I4" s="443"/>
      <c r="J4" s="443"/>
      <c r="K4" s="443"/>
    </row>
    <row r="5" spans="1:11" s="13" customFormat="1" ht="29.25" customHeight="1">
      <c r="A5" s="442"/>
      <c r="B5" s="442"/>
      <c r="C5" s="442"/>
      <c r="D5" s="443"/>
      <c r="E5" s="443"/>
      <c r="F5" s="445"/>
      <c r="G5" s="443" t="s">
        <v>34</v>
      </c>
      <c r="H5" s="443" t="s">
        <v>30</v>
      </c>
      <c r="I5" s="443" t="s">
        <v>36</v>
      </c>
      <c r="J5" s="443" t="s">
        <v>31</v>
      </c>
      <c r="K5" s="443"/>
    </row>
    <row r="6" spans="1:11" s="13" customFormat="1" ht="19.5" customHeight="1">
      <c r="A6" s="442"/>
      <c r="B6" s="442"/>
      <c r="C6" s="442"/>
      <c r="D6" s="443"/>
      <c r="E6" s="443"/>
      <c r="F6" s="445"/>
      <c r="G6" s="443"/>
      <c r="H6" s="443"/>
      <c r="I6" s="443"/>
      <c r="J6" s="443"/>
      <c r="K6" s="443"/>
    </row>
    <row r="7" spans="1:11" s="13" customFormat="1" ht="19.5" customHeight="1">
      <c r="A7" s="442"/>
      <c r="B7" s="442"/>
      <c r="C7" s="442"/>
      <c r="D7" s="443"/>
      <c r="E7" s="443"/>
      <c r="F7" s="446"/>
      <c r="G7" s="443"/>
      <c r="H7" s="443"/>
      <c r="I7" s="443"/>
      <c r="J7" s="443"/>
      <c r="K7" s="443"/>
    </row>
    <row r="8" spans="1:11" ht="7.5" customHeight="1">
      <c r="A8" s="6">
        <v>1</v>
      </c>
      <c r="B8" s="6">
        <v>2</v>
      </c>
      <c r="C8" s="6">
        <v>3</v>
      </c>
      <c r="D8" s="6">
        <v>4</v>
      </c>
      <c r="E8" s="6">
        <v>6</v>
      </c>
      <c r="F8" s="6"/>
      <c r="G8" s="6">
        <v>7</v>
      </c>
      <c r="H8" s="6">
        <v>8</v>
      </c>
      <c r="I8" s="6">
        <v>9</v>
      </c>
      <c r="J8" s="6">
        <v>10</v>
      </c>
      <c r="K8" s="6">
        <v>11</v>
      </c>
    </row>
    <row r="9" spans="1:11" ht="62.25" customHeight="1">
      <c r="A9" s="11" t="s">
        <v>6</v>
      </c>
      <c r="B9" s="8">
        <v>600</v>
      </c>
      <c r="C9" s="8">
        <v>60014</v>
      </c>
      <c r="D9" s="272" t="s">
        <v>384</v>
      </c>
      <c r="E9" s="273">
        <v>200000</v>
      </c>
      <c r="F9" s="273">
        <v>0</v>
      </c>
      <c r="G9" s="8"/>
      <c r="H9" s="8"/>
      <c r="I9" s="14"/>
      <c r="J9" s="8"/>
      <c r="K9" s="8" t="s">
        <v>262</v>
      </c>
    </row>
    <row r="10" spans="1:11" ht="51" customHeight="1">
      <c r="A10" s="329" t="s">
        <v>7</v>
      </c>
      <c r="B10" s="328">
        <v>600</v>
      </c>
      <c r="C10" s="328">
        <v>60016</v>
      </c>
      <c r="D10" s="14" t="s">
        <v>385</v>
      </c>
      <c r="E10" s="330">
        <v>40000</v>
      </c>
      <c r="F10" s="330">
        <v>0</v>
      </c>
      <c r="G10" s="328"/>
      <c r="H10" s="328"/>
      <c r="I10" s="14"/>
      <c r="J10" s="328"/>
      <c r="K10" s="8" t="s">
        <v>262</v>
      </c>
    </row>
    <row r="11" spans="1:11" ht="48" customHeight="1">
      <c r="A11" s="329" t="s">
        <v>8</v>
      </c>
      <c r="B11" s="328">
        <v>600</v>
      </c>
      <c r="C11" s="328">
        <v>60016</v>
      </c>
      <c r="D11" s="14" t="s">
        <v>386</v>
      </c>
      <c r="E11" s="330">
        <v>40000</v>
      </c>
      <c r="F11" s="330">
        <v>0</v>
      </c>
      <c r="G11" s="328"/>
      <c r="H11" s="328"/>
      <c r="I11" s="14"/>
      <c r="J11" s="328"/>
      <c r="K11" s="8" t="s">
        <v>262</v>
      </c>
    </row>
    <row r="12" spans="1:11" ht="33.75" customHeight="1">
      <c r="A12" s="329" t="s">
        <v>0</v>
      </c>
      <c r="B12" s="328">
        <v>801</v>
      </c>
      <c r="C12" s="328">
        <v>80101</v>
      </c>
      <c r="D12" s="14" t="s">
        <v>387</v>
      </c>
      <c r="E12" s="330">
        <v>33000</v>
      </c>
      <c r="F12" s="330">
        <v>29999.7</v>
      </c>
      <c r="G12" s="330">
        <v>29999.7</v>
      </c>
      <c r="H12" s="328"/>
      <c r="I12" s="14"/>
      <c r="J12" s="328"/>
      <c r="K12" s="8" t="s">
        <v>262</v>
      </c>
    </row>
    <row r="13" spans="1:11" ht="46.5" customHeight="1">
      <c r="A13" s="329" t="s">
        <v>80</v>
      </c>
      <c r="B13" s="328">
        <v>801</v>
      </c>
      <c r="C13" s="328">
        <v>80110</v>
      </c>
      <c r="D13" s="14" t="s">
        <v>388</v>
      </c>
      <c r="E13" s="330">
        <v>21500</v>
      </c>
      <c r="F13" s="330">
        <v>0</v>
      </c>
      <c r="G13" s="328"/>
      <c r="H13" s="328"/>
      <c r="I13" s="14"/>
      <c r="J13" s="328"/>
      <c r="K13" s="8" t="s">
        <v>262</v>
      </c>
    </row>
    <row r="14" spans="1:11" ht="22.5" customHeight="1">
      <c r="A14" s="440" t="s">
        <v>33</v>
      </c>
      <c r="B14" s="440"/>
      <c r="C14" s="440"/>
      <c r="D14" s="440"/>
      <c r="E14" s="52">
        <f>SUM(E9:E13)</f>
        <v>334500</v>
      </c>
      <c r="F14" s="52">
        <f>SUM(F9:F13)</f>
        <v>29999.7</v>
      </c>
      <c r="G14" s="52">
        <f>SUM(G9:G13)</f>
        <v>29999.7</v>
      </c>
      <c r="H14" s="7"/>
      <c r="I14" s="7"/>
      <c r="J14" s="7"/>
      <c r="K14" s="21" t="s">
        <v>16</v>
      </c>
    </row>
    <row r="16" ht="12.75">
      <c r="A16" s="1" t="s">
        <v>25</v>
      </c>
    </row>
    <row r="17" ht="12.75">
      <c r="A17" s="1" t="s">
        <v>21</v>
      </c>
    </row>
    <row r="18" ht="12.75">
      <c r="A18" s="1" t="s">
        <v>22</v>
      </c>
    </row>
    <row r="19" ht="12.75">
      <c r="A19" s="1" t="s">
        <v>23</v>
      </c>
    </row>
    <row r="20" ht="12.75">
      <c r="A20" s="1" t="s">
        <v>24</v>
      </c>
    </row>
    <row r="24" s="65" customFormat="1" ht="12.75"/>
    <row r="25" spans="3:5" s="65" customFormat="1" ht="12.75">
      <c r="C25" s="331"/>
      <c r="D25" s="332"/>
      <c r="E25" s="332"/>
    </row>
    <row r="26" spans="3:5" s="65" customFormat="1" ht="12.75">
      <c r="C26" s="331"/>
      <c r="D26" s="332"/>
      <c r="E26" s="332"/>
    </row>
    <row r="27" spans="3:5" s="65" customFormat="1" ht="12.75">
      <c r="C27" s="331"/>
      <c r="D27" s="332"/>
      <c r="E27" s="332"/>
    </row>
    <row r="28" spans="3:5" s="65" customFormat="1" ht="12.75">
      <c r="C28" s="331"/>
      <c r="D28" s="332"/>
      <c r="E28" s="332"/>
    </row>
    <row r="29" spans="1:5" s="65" customFormat="1" ht="12.75">
      <c r="A29" s="333"/>
      <c r="C29" s="331"/>
      <c r="D29" s="332"/>
      <c r="E29" s="332"/>
    </row>
  </sheetData>
  <sheetProtection/>
  <mergeCells count="15">
    <mergeCell ref="G5:G7"/>
    <mergeCell ref="H5:H7"/>
    <mergeCell ref="I5:I7"/>
    <mergeCell ref="G4:J4"/>
    <mergeCell ref="J5:J7"/>
    <mergeCell ref="A14:D14"/>
    <mergeCell ref="A1:K1"/>
    <mergeCell ref="A3:A7"/>
    <mergeCell ref="B3:B7"/>
    <mergeCell ref="C3:C7"/>
    <mergeCell ref="D3:D7"/>
    <mergeCell ref="E3:J3"/>
    <mergeCell ref="K3:K7"/>
    <mergeCell ref="E4:E7"/>
    <mergeCell ref="F4:F7"/>
  </mergeCells>
  <printOptions horizontalCentered="1"/>
  <pageMargins left="0.5118110236220472" right="0.3937007874015748" top="1.3779527559055118" bottom="0.7874015748031497" header="0.5118110236220472" footer="0.5118110236220472"/>
  <pageSetup fitToHeight="1" fitToWidth="1" horizontalDpi="600" verticalDpi="600" orientation="landscape" paperSize="9" scale="93" r:id="rId1"/>
  <headerFooter alignWithMargins="0">
    <oddHeader>&amp;R&amp;9Załącznik nr 4
do informacji  Wójta Gminy Łączna za I półrocze 2012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26"/>
  <sheetViews>
    <sheetView zoomScalePageLayoutView="0" workbookViewId="0" topLeftCell="A2">
      <selection activeCell="M9" sqref="M9"/>
    </sheetView>
  </sheetViews>
  <sheetFormatPr defaultColWidth="9.00390625" defaultRowHeight="12.75"/>
  <cols>
    <col min="1" max="1" width="3.875" style="45" customWidth="1"/>
    <col min="2" max="2" width="40.375" style="45" customWidth="1"/>
    <col min="3" max="3" width="8.25390625" style="45" customWidth="1"/>
    <col min="4" max="4" width="9.875" style="45" customWidth="1"/>
    <col min="5" max="5" width="5.75390625" style="45" customWidth="1"/>
    <col min="6" max="6" width="6.625" style="45" customWidth="1"/>
    <col min="7" max="7" width="23.25390625" style="45" customWidth="1"/>
    <col min="8" max="8" width="10.875" style="45" customWidth="1"/>
    <col min="9" max="9" width="11.375" style="45" customWidth="1"/>
    <col min="10" max="10" width="12.00390625" style="45" customWidth="1"/>
    <col min="11" max="16384" width="9.125" style="45" customWidth="1"/>
  </cols>
  <sheetData>
    <row r="1" spans="1:9" ht="2.25" customHeight="1" hidden="1">
      <c r="A1" s="452"/>
      <c r="B1" s="452"/>
      <c r="C1" s="452"/>
      <c r="D1" s="452"/>
      <c r="E1" s="452"/>
      <c r="F1" s="452"/>
      <c r="G1" s="452"/>
      <c r="H1" s="452"/>
      <c r="I1" s="452"/>
    </row>
    <row r="2" spans="1:9" ht="25.5" customHeight="1">
      <c r="A2" s="452" t="s">
        <v>432</v>
      </c>
      <c r="B2" s="452"/>
      <c r="C2" s="452"/>
      <c r="D2" s="452"/>
      <c r="E2" s="452"/>
      <c r="F2" s="452"/>
      <c r="G2" s="452"/>
      <c r="H2" s="452"/>
      <c r="I2" s="452"/>
    </row>
    <row r="3" spans="1:10" ht="12.75">
      <c r="A3" s="447" t="s">
        <v>39</v>
      </c>
      <c r="B3" s="447" t="s">
        <v>66</v>
      </c>
      <c r="C3" s="447" t="s">
        <v>67</v>
      </c>
      <c r="D3" s="448" t="s">
        <v>20</v>
      </c>
      <c r="E3" s="447" t="s">
        <v>1</v>
      </c>
      <c r="F3" s="448" t="s">
        <v>2</v>
      </c>
      <c r="G3" s="447" t="s">
        <v>68</v>
      </c>
      <c r="H3" s="447"/>
      <c r="I3" s="453" t="s">
        <v>391</v>
      </c>
      <c r="J3" s="450" t="s">
        <v>340</v>
      </c>
    </row>
    <row r="4" spans="1:10" ht="52.5" customHeight="1">
      <c r="A4" s="447"/>
      <c r="B4" s="447"/>
      <c r="C4" s="447"/>
      <c r="D4" s="449"/>
      <c r="E4" s="447"/>
      <c r="F4" s="449"/>
      <c r="G4" s="334" t="s">
        <v>69</v>
      </c>
      <c r="H4" s="334" t="s">
        <v>62</v>
      </c>
      <c r="I4" s="453"/>
      <c r="J4" s="451"/>
    </row>
    <row r="5" spans="1:10" ht="11.25" customHeight="1">
      <c r="A5" s="334">
        <v>1</v>
      </c>
      <c r="B5" s="334">
        <v>2</v>
      </c>
      <c r="C5" s="334">
        <v>3</v>
      </c>
      <c r="D5" s="334">
        <v>4</v>
      </c>
      <c r="E5" s="334">
        <v>5</v>
      </c>
      <c r="F5" s="334">
        <v>6</v>
      </c>
      <c r="G5" s="334">
        <v>7</v>
      </c>
      <c r="H5" s="334">
        <v>8</v>
      </c>
      <c r="I5" s="327">
        <v>9</v>
      </c>
      <c r="J5" s="372"/>
    </row>
    <row r="6" spans="1:10" ht="22.5">
      <c r="A6" s="335" t="s">
        <v>6</v>
      </c>
      <c r="B6" s="336" t="s">
        <v>392</v>
      </c>
      <c r="C6" s="337" t="s">
        <v>393</v>
      </c>
      <c r="D6" s="337" t="s">
        <v>262</v>
      </c>
      <c r="E6" s="337">
        <v>600</v>
      </c>
      <c r="F6" s="337">
        <v>60016</v>
      </c>
      <c r="G6" s="337" t="s">
        <v>70</v>
      </c>
      <c r="H6" s="338">
        <f>SUM(H11)</f>
        <v>5000000</v>
      </c>
      <c r="I6" s="373">
        <f>SUM(I11)</f>
        <v>2457223</v>
      </c>
      <c r="J6" s="338">
        <f>SUM(J11)</f>
        <v>0</v>
      </c>
    </row>
    <row r="7" spans="1:10" ht="22.5">
      <c r="A7" s="339"/>
      <c r="B7" s="336" t="s">
        <v>394</v>
      </c>
      <c r="C7" s="337"/>
      <c r="D7" s="337"/>
      <c r="E7" s="337"/>
      <c r="F7" s="337"/>
      <c r="G7" s="337" t="s">
        <v>325</v>
      </c>
      <c r="H7" s="340"/>
      <c r="I7" s="374"/>
      <c r="J7" s="276"/>
    </row>
    <row r="8" spans="1:10" ht="18" customHeight="1">
      <c r="A8" s="339"/>
      <c r="B8" s="336" t="s">
        <v>390</v>
      </c>
      <c r="C8" s="337"/>
      <c r="D8" s="337"/>
      <c r="E8" s="337"/>
      <c r="F8" s="337"/>
      <c r="G8" s="341" t="s">
        <v>395</v>
      </c>
      <c r="H8" s="340"/>
      <c r="I8" s="374"/>
      <c r="J8" s="276"/>
    </row>
    <row r="9" spans="1:10" ht="22.5" customHeight="1">
      <c r="A9" s="339"/>
      <c r="B9" s="342" t="s">
        <v>396</v>
      </c>
      <c r="C9" s="337"/>
      <c r="D9" s="337"/>
      <c r="E9" s="337"/>
      <c r="F9" s="337"/>
      <c r="G9" s="341" t="s">
        <v>63</v>
      </c>
      <c r="H9" s="340"/>
      <c r="I9" s="374"/>
      <c r="J9" s="276"/>
    </row>
    <row r="10" spans="1:10" ht="22.5">
      <c r="A10" s="339"/>
      <c r="B10" s="343"/>
      <c r="C10" s="337"/>
      <c r="D10" s="337"/>
      <c r="E10" s="337"/>
      <c r="F10" s="337"/>
      <c r="G10" s="344" t="s">
        <v>64</v>
      </c>
      <c r="H10" s="340"/>
      <c r="I10" s="374"/>
      <c r="J10" s="275"/>
    </row>
    <row r="11" spans="1:10" ht="12.75">
      <c r="A11" s="339"/>
      <c r="B11" s="336"/>
      <c r="C11" s="337"/>
      <c r="D11" s="337"/>
      <c r="E11" s="337"/>
      <c r="F11" s="337"/>
      <c r="G11" s="337" t="s">
        <v>326</v>
      </c>
      <c r="H11" s="340">
        <f>SUM(H14+H12)</f>
        <v>5000000</v>
      </c>
      <c r="I11" s="374">
        <f>SUM(I14+I12)</f>
        <v>2457223</v>
      </c>
      <c r="J11" s="388">
        <v>0</v>
      </c>
    </row>
    <row r="12" spans="1:10" ht="12.75">
      <c r="A12" s="339"/>
      <c r="B12" s="345" t="s">
        <v>397</v>
      </c>
      <c r="C12" s="337"/>
      <c r="D12" s="337"/>
      <c r="E12" s="337"/>
      <c r="F12" s="337"/>
      <c r="G12" s="341" t="s">
        <v>395</v>
      </c>
      <c r="H12" s="340">
        <v>3000000</v>
      </c>
      <c r="I12" s="374">
        <v>982889</v>
      </c>
      <c r="J12" s="275">
        <v>0</v>
      </c>
    </row>
    <row r="13" spans="1:10" ht="12.75">
      <c r="A13" s="339"/>
      <c r="B13" s="345"/>
      <c r="C13" s="337"/>
      <c r="D13" s="337"/>
      <c r="E13" s="337"/>
      <c r="F13" s="337"/>
      <c r="G13" s="341" t="s">
        <v>63</v>
      </c>
      <c r="H13" s="340"/>
      <c r="I13" s="374"/>
      <c r="J13" s="275"/>
    </row>
    <row r="14" spans="1:10" ht="22.5">
      <c r="A14" s="339"/>
      <c r="B14" s="345"/>
      <c r="C14" s="337"/>
      <c r="D14" s="337"/>
      <c r="E14" s="337"/>
      <c r="F14" s="337"/>
      <c r="G14" s="344" t="s">
        <v>64</v>
      </c>
      <c r="H14" s="346">
        <v>2000000</v>
      </c>
      <c r="I14" s="374">
        <v>1474334</v>
      </c>
      <c r="J14" s="275">
        <v>0</v>
      </c>
    </row>
    <row r="15" spans="1:10" ht="34.5" thickBot="1">
      <c r="A15" s="347"/>
      <c r="B15" s="348"/>
      <c r="C15" s="349"/>
      <c r="D15" s="349"/>
      <c r="E15" s="349"/>
      <c r="F15" s="349"/>
      <c r="G15" s="350" t="s">
        <v>398</v>
      </c>
      <c r="H15" s="351"/>
      <c r="I15" s="375"/>
      <c r="J15" s="389"/>
    </row>
    <row r="16" spans="1:10" ht="22.5">
      <c r="A16" s="337" t="s">
        <v>7</v>
      </c>
      <c r="B16" s="352" t="s">
        <v>392</v>
      </c>
      <c r="C16" s="337" t="s">
        <v>328</v>
      </c>
      <c r="D16" s="337" t="s">
        <v>262</v>
      </c>
      <c r="E16" s="337">
        <v>720</v>
      </c>
      <c r="F16" s="337">
        <v>72095</v>
      </c>
      <c r="G16" s="337" t="s">
        <v>70</v>
      </c>
      <c r="H16" s="353">
        <f>SUM(H21)</f>
        <v>300000</v>
      </c>
      <c r="I16" s="376">
        <f>SUM(I21)</f>
        <v>281550</v>
      </c>
      <c r="J16" s="364">
        <f>SUM(J21)</f>
        <v>4223.27</v>
      </c>
    </row>
    <row r="17" spans="1:10" ht="22.5">
      <c r="A17" s="337"/>
      <c r="B17" s="352" t="s">
        <v>399</v>
      </c>
      <c r="C17" s="337"/>
      <c r="D17" s="337"/>
      <c r="E17" s="337"/>
      <c r="F17" s="337"/>
      <c r="G17" s="337" t="s">
        <v>325</v>
      </c>
      <c r="H17" s="354"/>
      <c r="I17" s="377"/>
      <c r="J17" s="276"/>
    </row>
    <row r="18" spans="1:10" ht="22.5">
      <c r="A18" s="337"/>
      <c r="B18" s="352" t="s">
        <v>400</v>
      </c>
      <c r="C18" s="337"/>
      <c r="D18" s="337"/>
      <c r="E18" s="337"/>
      <c r="F18" s="337"/>
      <c r="G18" s="341" t="s">
        <v>395</v>
      </c>
      <c r="H18" s="354"/>
      <c r="I18" s="377"/>
      <c r="J18" s="276"/>
    </row>
    <row r="19" spans="1:10" ht="22.5">
      <c r="A19" s="337"/>
      <c r="B19" s="355" t="s">
        <v>401</v>
      </c>
      <c r="C19" s="337"/>
      <c r="D19" s="337"/>
      <c r="E19" s="337"/>
      <c r="F19" s="337"/>
      <c r="G19" s="341" t="s">
        <v>63</v>
      </c>
      <c r="H19" s="354"/>
      <c r="I19" s="377"/>
      <c r="J19" s="276"/>
    </row>
    <row r="20" spans="1:10" ht="22.5">
      <c r="A20" s="337"/>
      <c r="B20" s="343"/>
      <c r="C20" s="337"/>
      <c r="D20" s="337"/>
      <c r="E20" s="337"/>
      <c r="F20" s="337"/>
      <c r="G20" s="344" t="s">
        <v>64</v>
      </c>
      <c r="H20" s="354"/>
      <c r="I20" s="377"/>
      <c r="J20" s="299"/>
    </row>
    <row r="21" spans="1:10" ht="12.75">
      <c r="A21" s="337"/>
      <c r="B21" s="352"/>
      <c r="C21" s="337"/>
      <c r="D21" s="337"/>
      <c r="E21" s="337"/>
      <c r="F21" s="337"/>
      <c r="G21" s="337" t="s">
        <v>326</v>
      </c>
      <c r="H21" s="354">
        <f>SUM(H22:H24)</f>
        <v>300000</v>
      </c>
      <c r="I21" s="377">
        <f>SUM(I22:I25)</f>
        <v>281550</v>
      </c>
      <c r="J21" s="363">
        <f>SUM(J22:J25)</f>
        <v>4223.27</v>
      </c>
    </row>
    <row r="22" spans="1:10" ht="12.75">
      <c r="A22" s="337"/>
      <c r="B22" s="337" t="s">
        <v>397</v>
      </c>
      <c r="C22" s="337"/>
      <c r="D22" s="337"/>
      <c r="E22" s="337"/>
      <c r="F22" s="337"/>
      <c r="G22" s="341" t="s">
        <v>395</v>
      </c>
      <c r="H22" s="354">
        <v>55677</v>
      </c>
      <c r="I22" s="377">
        <v>42232</v>
      </c>
      <c r="J22" s="276">
        <v>633.49</v>
      </c>
    </row>
    <row r="23" spans="1:10" ht="12.75">
      <c r="A23" s="337"/>
      <c r="B23" s="337"/>
      <c r="C23" s="337"/>
      <c r="D23" s="337"/>
      <c r="E23" s="337"/>
      <c r="F23" s="337"/>
      <c r="G23" s="341" t="s">
        <v>63</v>
      </c>
      <c r="H23" s="354"/>
      <c r="I23" s="377"/>
      <c r="J23" s="276"/>
    </row>
    <row r="24" spans="1:10" ht="22.5">
      <c r="A24" s="337"/>
      <c r="B24" s="337"/>
      <c r="C24" s="337"/>
      <c r="D24" s="337"/>
      <c r="E24" s="337"/>
      <c r="F24" s="337"/>
      <c r="G24" s="344" t="s">
        <v>64</v>
      </c>
      <c r="H24" s="354">
        <v>244323</v>
      </c>
      <c r="I24" s="377">
        <v>239318</v>
      </c>
      <c r="J24" s="276">
        <v>3589.78</v>
      </c>
    </row>
    <row r="25" spans="1:10" ht="34.5" thickBot="1">
      <c r="A25" s="349"/>
      <c r="B25" s="349"/>
      <c r="C25" s="349"/>
      <c r="D25" s="349"/>
      <c r="E25" s="349"/>
      <c r="F25" s="349"/>
      <c r="G25" s="350" t="s">
        <v>398</v>
      </c>
      <c r="H25" s="356"/>
      <c r="I25" s="378"/>
      <c r="J25" s="277"/>
    </row>
    <row r="26" spans="1:10" ht="22.5">
      <c r="A26" s="358" t="s">
        <v>8</v>
      </c>
      <c r="B26" s="359" t="s">
        <v>392</v>
      </c>
      <c r="C26" s="358" t="s">
        <v>328</v>
      </c>
      <c r="D26" s="358" t="s">
        <v>262</v>
      </c>
      <c r="E26" s="358">
        <v>720</v>
      </c>
      <c r="F26" s="358">
        <v>72095</v>
      </c>
      <c r="G26" s="358" t="s">
        <v>70</v>
      </c>
      <c r="H26" s="360">
        <v>85000</v>
      </c>
      <c r="I26" s="379">
        <v>84968</v>
      </c>
      <c r="J26" s="276">
        <v>0</v>
      </c>
    </row>
    <row r="27" spans="1:10" ht="22.5">
      <c r="A27" s="337"/>
      <c r="B27" s="352" t="s">
        <v>399</v>
      </c>
      <c r="C27" s="337"/>
      <c r="D27" s="337"/>
      <c r="E27" s="337"/>
      <c r="F27" s="337"/>
      <c r="G27" s="337" t="s">
        <v>325</v>
      </c>
      <c r="H27" s="354"/>
      <c r="I27" s="377"/>
      <c r="J27" s="276"/>
    </row>
    <row r="28" spans="1:10" ht="22.5">
      <c r="A28" s="337"/>
      <c r="B28" s="352" t="s">
        <v>400</v>
      </c>
      <c r="C28" s="337"/>
      <c r="D28" s="337"/>
      <c r="E28" s="337"/>
      <c r="F28" s="337"/>
      <c r="G28" s="341" t="s">
        <v>395</v>
      </c>
      <c r="H28" s="354"/>
      <c r="I28" s="377"/>
      <c r="J28" s="299"/>
    </row>
    <row r="29" spans="1:10" ht="33.75">
      <c r="A29" s="337"/>
      <c r="B29" s="355" t="s">
        <v>402</v>
      </c>
      <c r="C29" s="337"/>
      <c r="D29" s="337"/>
      <c r="E29" s="337"/>
      <c r="F29" s="337"/>
      <c r="G29" s="341" t="s">
        <v>63</v>
      </c>
      <c r="H29" s="354"/>
      <c r="I29" s="377"/>
      <c r="J29" s="276"/>
    </row>
    <row r="30" spans="1:10" ht="22.5">
      <c r="A30" s="337"/>
      <c r="B30" s="343"/>
      <c r="C30" s="337"/>
      <c r="D30" s="337"/>
      <c r="E30" s="337"/>
      <c r="F30" s="337"/>
      <c r="G30" s="344" t="s">
        <v>64</v>
      </c>
      <c r="H30" s="354"/>
      <c r="I30" s="377"/>
      <c r="J30" s="276"/>
    </row>
    <row r="31" spans="1:10" ht="12.75">
      <c r="A31" s="337"/>
      <c r="B31" s="352"/>
      <c r="C31" s="337"/>
      <c r="D31" s="337"/>
      <c r="E31" s="337"/>
      <c r="F31" s="337"/>
      <c r="G31" s="337" t="s">
        <v>326</v>
      </c>
      <c r="H31" s="354">
        <f>SUM(H26:H30)</f>
        <v>85000</v>
      </c>
      <c r="I31" s="377">
        <f>SUM(I26:I30)</f>
        <v>84968</v>
      </c>
      <c r="J31" s="276">
        <v>0</v>
      </c>
    </row>
    <row r="32" spans="1:10" ht="12.75">
      <c r="A32" s="337"/>
      <c r="B32" s="337" t="s">
        <v>397</v>
      </c>
      <c r="C32" s="337"/>
      <c r="D32" s="337"/>
      <c r="E32" s="337"/>
      <c r="F32" s="337"/>
      <c r="G32" s="341" t="s">
        <v>395</v>
      </c>
      <c r="H32" s="354">
        <v>20000</v>
      </c>
      <c r="I32" s="377">
        <v>19968</v>
      </c>
      <c r="J32" s="276">
        <v>0</v>
      </c>
    </row>
    <row r="33" spans="1:10" ht="12.75">
      <c r="A33" s="337"/>
      <c r="B33" s="337"/>
      <c r="C33" s="337"/>
      <c r="D33" s="337"/>
      <c r="E33" s="337"/>
      <c r="F33" s="337"/>
      <c r="G33" s="341" t="s">
        <v>63</v>
      </c>
      <c r="H33" s="354"/>
      <c r="I33" s="377"/>
      <c r="J33" s="276"/>
    </row>
    <row r="34" spans="1:10" ht="22.5">
      <c r="A34" s="337"/>
      <c r="B34" s="337"/>
      <c r="C34" s="337"/>
      <c r="D34" s="337"/>
      <c r="E34" s="337"/>
      <c r="F34" s="337"/>
      <c r="G34" s="344" t="s">
        <v>64</v>
      </c>
      <c r="H34" s="354">
        <f>SUM(I34)</f>
        <v>65000</v>
      </c>
      <c r="I34" s="377">
        <v>65000</v>
      </c>
      <c r="J34" s="276">
        <v>0</v>
      </c>
    </row>
    <row r="35" spans="1:10" ht="34.5" thickBot="1">
      <c r="A35" s="349"/>
      <c r="B35" s="349"/>
      <c r="C35" s="349"/>
      <c r="D35" s="349"/>
      <c r="E35" s="349"/>
      <c r="F35" s="349"/>
      <c r="G35" s="350" t="s">
        <v>398</v>
      </c>
      <c r="H35" s="356"/>
      <c r="I35" s="378"/>
      <c r="J35" s="277"/>
    </row>
    <row r="36" spans="1:10" ht="12.75">
      <c r="A36" s="337">
        <v>4</v>
      </c>
      <c r="B36" s="352" t="s">
        <v>403</v>
      </c>
      <c r="C36" s="361" t="s">
        <v>328</v>
      </c>
      <c r="D36" s="337" t="s">
        <v>262</v>
      </c>
      <c r="E36" s="337">
        <v>853</v>
      </c>
      <c r="F36" s="337">
        <v>85395</v>
      </c>
      <c r="G36" s="337" t="s">
        <v>70</v>
      </c>
      <c r="H36" s="362">
        <f>SUM(H37)</f>
        <v>82505</v>
      </c>
      <c r="I36" s="380">
        <f>SUM(I37)</f>
        <v>35600</v>
      </c>
      <c r="J36" s="362">
        <f>SUM(J37)</f>
        <v>18613.16</v>
      </c>
    </row>
    <row r="37" spans="1:10" ht="22.5">
      <c r="A37" s="337"/>
      <c r="B37" s="352" t="s">
        <v>404</v>
      </c>
      <c r="C37" s="337"/>
      <c r="D37" s="337" t="s">
        <v>405</v>
      </c>
      <c r="E37" s="337"/>
      <c r="F37" s="337"/>
      <c r="G37" s="337" t="s">
        <v>325</v>
      </c>
      <c r="H37" s="363">
        <f>SUM(H38:H40)</f>
        <v>82505</v>
      </c>
      <c r="I37" s="381">
        <f>SUM(I38:I40)</f>
        <v>35600</v>
      </c>
      <c r="J37" s="363">
        <f>SUM(J38:J40)</f>
        <v>18613.16</v>
      </c>
    </row>
    <row r="38" spans="1:10" ht="33.75">
      <c r="A38" s="337"/>
      <c r="B38" s="352" t="s">
        <v>406</v>
      </c>
      <c r="C38" s="337"/>
      <c r="D38" s="337"/>
      <c r="E38" s="337"/>
      <c r="F38" s="337"/>
      <c r="G38" s="341" t="s">
        <v>395</v>
      </c>
      <c r="H38" s="363"/>
      <c r="I38" s="381"/>
      <c r="J38" s="276"/>
    </row>
    <row r="39" spans="1:10" ht="20.25" customHeight="1">
      <c r="A39" s="337"/>
      <c r="B39" s="355" t="s">
        <v>327</v>
      </c>
      <c r="C39" s="337"/>
      <c r="D39" s="337"/>
      <c r="E39" s="337"/>
      <c r="F39" s="337"/>
      <c r="G39" s="341" t="s">
        <v>63</v>
      </c>
      <c r="H39" s="363">
        <v>12375.75</v>
      </c>
      <c r="I39" s="381">
        <v>5340</v>
      </c>
      <c r="J39" s="392">
        <v>2791.97</v>
      </c>
    </row>
    <row r="40" spans="1:10" ht="22.5">
      <c r="A40" s="337"/>
      <c r="B40" s="343"/>
      <c r="C40" s="337"/>
      <c r="D40" s="337"/>
      <c r="E40" s="337"/>
      <c r="F40" s="337"/>
      <c r="G40" s="344" t="s">
        <v>64</v>
      </c>
      <c r="H40" s="363">
        <v>70129.25</v>
      </c>
      <c r="I40" s="381">
        <v>30260</v>
      </c>
      <c r="J40" s="276">
        <v>15821.19</v>
      </c>
    </row>
    <row r="41" spans="1:10" ht="12.75">
      <c r="A41" s="337"/>
      <c r="B41" s="352"/>
      <c r="C41" s="337"/>
      <c r="D41" s="337"/>
      <c r="E41" s="337"/>
      <c r="F41" s="337"/>
      <c r="G41" s="337" t="s">
        <v>326</v>
      </c>
      <c r="H41" s="363"/>
      <c r="I41" s="381"/>
      <c r="J41" s="276"/>
    </row>
    <row r="42" spans="1:10" ht="12.75">
      <c r="A42" s="337"/>
      <c r="B42" s="337" t="s">
        <v>397</v>
      </c>
      <c r="C42" s="337"/>
      <c r="D42" s="337"/>
      <c r="E42" s="337"/>
      <c r="F42" s="337"/>
      <c r="G42" s="341" t="s">
        <v>395</v>
      </c>
      <c r="H42" s="354"/>
      <c r="I42" s="377"/>
      <c r="J42" s="276"/>
    </row>
    <row r="43" spans="1:10" ht="12.75">
      <c r="A43" s="337"/>
      <c r="B43" s="337"/>
      <c r="C43" s="337"/>
      <c r="D43" s="337"/>
      <c r="E43" s="337"/>
      <c r="F43" s="337"/>
      <c r="G43" s="341" t="s">
        <v>63</v>
      </c>
      <c r="H43" s="354"/>
      <c r="I43" s="377"/>
      <c r="J43" s="276"/>
    </row>
    <row r="44" spans="1:10" ht="22.5">
      <c r="A44" s="337"/>
      <c r="B44" s="337"/>
      <c r="C44" s="337"/>
      <c r="D44" s="337"/>
      <c r="E44" s="337"/>
      <c r="F44" s="337"/>
      <c r="G44" s="344" t="s">
        <v>64</v>
      </c>
      <c r="H44" s="354"/>
      <c r="I44" s="377"/>
      <c r="J44" s="276"/>
    </row>
    <row r="45" spans="1:10" ht="34.5" thickBot="1">
      <c r="A45" s="349"/>
      <c r="B45" s="349"/>
      <c r="C45" s="349"/>
      <c r="D45" s="349"/>
      <c r="E45" s="349"/>
      <c r="F45" s="349"/>
      <c r="G45" s="350" t="s">
        <v>398</v>
      </c>
      <c r="H45" s="356"/>
      <c r="I45" s="378"/>
      <c r="J45" s="277"/>
    </row>
    <row r="46" spans="1:10" ht="12.75">
      <c r="A46" s="337">
        <v>5</v>
      </c>
      <c r="B46" s="352" t="s">
        <v>403</v>
      </c>
      <c r="C46" s="361" t="s">
        <v>328</v>
      </c>
      <c r="D46" s="337" t="s">
        <v>262</v>
      </c>
      <c r="E46" s="337">
        <v>853</v>
      </c>
      <c r="F46" s="337">
        <v>85395</v>
      </c>
      <c r="G46" s="337" t="s">
        <v>70</v>
      </c>
      <c r="H46" s="364">
        <f>SUM(H47)</f>
        <v>44450</v>
      </c>
      <c r="I46" s="382">
        <f>SUM(I47)</f>
        <v>17963</v>
      </c>
      <c r="J46" s="364">
        <f>SUM(J47)</f>
        <v>17601.14</v>
      </c>
    </row>
    <row r="47" spans="1:10" ht="12.75">
      <c r="A47" s="337"/>
      <c r="B47" s="352" t="s">
        <v>407</v>
      </c>
      <c r="C47" s="337"/>
      <c r="D47" s="337" t="s">
        <v>405</v>
      </c>
      <c r="E47" s="337"/>
      <c r="F47" s="337"/>
      <c r="G47" s="337" t="s">
        <v>325</v>
      </c>
      <c r="H47" s="363">
        <f>SUM(H48:H50)</f>
        <v>44450</v>
      </c>
      <c r="I47" s="381">
        <f>SUM(I48:I50)</f>
        <v>17963</v>
      </c>
      <c r="J47" s="363">
        <f>SUM(J48:J50)</f>
        <v>17601.14</v>
      </c>
    </row>
    <row r="48" spans="1:10" ht="22.5">
      <c r="A48" s="337"/>
      <c r="B48" s="352" t="s">
        <v>408</v>
      </c>
      <c r="C48" s="337"/>
      <c r="D48" s="337"/>
      <c r="E48" s="337"/>
      <c r="F48" s="337"/>
      <c r="G48" s="341" t="s">
        <v>395</v>
      </c>
      <c r="H48" s="363"/>
      <c r="I48" s="381"/>
      <c r="J48" s="276"/>
    </row>
    <row r="49" spans="1:10" ht="20.25" customHeight="1">
      <c r="A49" s="337"/>
      <c r="B49" s="355" t="s">
        <v>409</v>
      </c>
      <c r="C49" s="337"/>
      <c r="D49" s="337"/>
      <c r="E49" s="337"/>
      <c r="F49" s="337"/>
      <c r="G49" s="341" t="s">
        <v>63</v>
      </c>
      <c r="H49" s="363">
        <v>6668</v>
      </c>
      <c r="I49" s="381">
        <v>2694.04</v>
      </c>
      <c r="J49" s="392">
        <v>2640.16</v>
      </c>
    </row>
    <row r="50" spans="1:10" ht="22.5">
      <c r="A50" s="337"/>
      <c r="B50" s="343"/>
      <c r="C50" s="337"/>
      <c r="D50" s="337"/>
      <c r="E50" s="337"/>
      <c r="F50" s="337"/>
      <c r="G50" s="344" t="s">
        <v>64</v>
      </c>
      <c r="H50" s="363">
        <v>37782</v>
      </c>
      <c r="I50" s="381">
        <v>15268.96</v>
      </c>
      <c r="J50" s="276">
        <v>14960.98</v>
      </c>
    </row>
    <row r="51" spans="1:10" ht="12.75">
      <c r="A51" s="337"/>
      <c r="B51" s="352"/>
      <c r="C51" s="337"/>
      <c r="D51" s="337"/>
      <c r="E51" s="337"/>
      <c r="F51" s="337"/>
      <c r="G51" s="337" t="s">
        <v>326</v>
      </c>
      <c r="H51" s="363"/>
      <c r="I51" s="381"/>
      <c r="J51" s="276"/>
    </row>
    <row r="52" spans="1:10" ht="12.75">
      <c r="A52" s="337"/>
      <c r="B52" s="337" t="s">
        <v>397</v>
      </c>
      <c r="C52" s="337"/>
      <c r="D52" s="337"/>
      <c r="E52" s="337"/>
      <c r="F52" s="337"/>
      <c r="G52" s="341" t="s">
        <v>395</v>
      </c>
      <c r="H52" s="354"/>
      <c r="I52" s="377"/>
      <c r="J52" s="276"/>
    </row>
    <row r="53" spans="1:10" ht="12.75">
      <c r="A53" s="337"/>
      <c r="B53" s="337"/>
      <c r="C53" s="337"/>
      <c r="D53" s="337"/>
      <c r="E53" s="337"/>
      <c r="F53" s="337"/>
      <c r="G53" s="341" t="s">
        <v>63</v>
      </c>
      <c r="H53" s="354"/>
      <c r="I53" s="377"/>
      <c r="J53" s="276"/>
    </row>
    <row r="54" spans="1:10" ht="22.5">
      <c r="A54" s="337"/>
      <c r="B54" s="337"/>
      <c r="C54" s="337"/>
      <c r="D54" s="337"/>
      <c r="E54" s="337"/>
      <c r="F54" s="337"/>
      <c r="G54" s="344" t="s">
        <v>64</v>
      </c>
      <c r="H54" s="354"/>
      <c r="I54" s="377"/>
      <c r="J54" s="276"/>
    </row>
    <row r="55" spans="1:10" ht="34.5" thickBot="1">
      <c r="A55" s="349"/>
      <c r="B55" s="349"/>
      <c r="C55" s="349"/>
      <c r="D55" s="349"/>
      <c r="E55" s="349"/>
      <c r="F55" s="349"/>
      <c r="G55" s="350" t="s">
        <v>398</v>
      </c>
      <c r="H55" s="356"/>
      <c r="I55" s="378"/>
      <c r="J55" s="277"/>
    </row>
    <row r="56" spans="1:10" ht="12.75">
      <c r="A56" s="337">
        <v>6</v>
      </c>
      <c r="B56" s="352" t="s">
        <v>403</v>
      </c>
      <c r="C56" s="361">
        <v>2012</v>
      </c>
      <c r="D56" s="337" t="s">
        <v>410</v>
      </c>
      <c r="E56" s="337"/>
      <c r="F56" s="337"/>
      <c r="G56" s="337" t="s">
        <v>70</v>
      </c>
      <c r="H56" s="364">
        <f>SUM(H57)</f>
        <v>169500</v>
      </c>
      <c r="I56" s="382">
        <f>SUM(I57)</f>
        <v>169500</v>
      </c>
      <c r="J56" s="364">
        <f>SUM(J57)</f>
        <v>60607.82</v>
      </c>
    </row>
    <row r="57" spans="1:10" ht="12.75">
      <c r="A57" s="337"/>
      <c r="B57" s="352" t="s">
        <v>407</v>
      </c>
      <c r="C57" s="337"/>
      <c r="D57" s="337" t="s">
        <v>405</v>
      </c>
      <c r="E57" s="337"/>
      <c r="F57" s="337"/>
      <c r="G57" s="337" t="s">
        <v>325</v>
      </c>
      <c r="H57" s="363">
        <f>SUM(H58:H60)</f>
        <v>169500</v>
      </c>
      <c r="I57" s="381">
        <f>SUM(I58:I60)</f>
        <v>169500</v>
      </c>
      <c r="J57" s="363">
        <f>SUM(J58:J60)</f>
        <v>60607.82</v>
      </c>
    </row>
    <row r="58" spans="1:10" ht="22.5">
      <c r="A58" s="337"/>
      <c r="B58" s="352" t="s">
        <v>411</v>
      </c>
      <c r="C58" s="337"/>
      <c r="D58" s="337"/>
      <c r="E58" s="337">
        <v>852</v>
      </c>
      <c r="F58" s="337">
        <v>85214</v>
      </c>
      <c r="G58" s="341" t="s">
        <v>395</v>
      </c>
      <c r="H58" s="365">
        <v>17790</v>
      </c>
      <c r="I58" s="383">
        <v>17790</v>
      </c>
      <c r="J58" s="275">
        <v>8093.88</v>
      </c>
    </row>
    <row r="59" spans="1:10" ht="12.75">
      <c r="A59" s="337"/>
      <c r="B59" s="355" t="s">
        <v>268</v>
      </c>
      <c r="C59" s="337"/>
      <c r="D59" s="337"/>
      <c r="E59" s="337">
        <v>853</v>
      </c>
      <c r="F59" s="337">
        <v>85395</v>
      </c>
      <c r="G59" s="341" t="s">
        <v>63</v>
      </c>
      <c r="H59" s="363">
        <v>7631</v>
      </c>
      <c r="I59" s="381">
        <v>7631</v>
      </c>
      <c r="J59" s="275">
        <v>2641.47</v>
      </c>
    </row>
    <row r="60" spans="1:10" ht="22.5">
      <c r="A60" s="337"/>
      <c r="B60" s="343"/>
      <c r="C60" s="337"/>
      <c r="D60" s="337"/>
      <c r="E60" s="337">
        <v>853</v>
      </c>
      <c r="F60" s="337">
        <v>85395</v>
      </c>
      <c r="G60" s="344" t="s">
        <v>64</v>
      </c>
      <c r="H60" s="363">
        <v>144079</v>
      </c>
      <c r="I60" s="381">
        <v>144079</v>
      </c>
      <c r="J60" s="275">
        <v>49872.47</v>
      </c>
    </row>
    <row r="61" spans="1:10" ht="12.75">
      <c r="A61" s="337"/>
      <c r="B61" s="352"/>
      <c r="C61" s="337"/>
      <c r="D61" s="337"/>
      <c r="E61" s="337"/>
      <c r="F61" s="337"/>
      <c r="G61" s="337" t="s">
        <v>326</v>
      </c>
      <c r="H61" s="363"/>
      <c r="I61" s="381"/>
      <c r="J61" s="275"/>
    </row>
    <row r="62" spans="1:10" ht="12.75">
      <c r="A62" s="337"/>
      <c r="B62" s="337" t="s">
        <v>397</v>
      </c>
      <c r="C62" s="337"/>
      <c r="D62" s="337"/>
      <c r="E62" s="337"/>
      <c r="F62" s="337"/>
      <c r="G62" s="341" t="s">
        <v>395</v>
      </c>
      <c r="H62" s="354"/>
      <c r="I62" s="377"/>
      <c r="J62" s="276"/>
    </row>
    <row r="63" spans="1:10" ht="12.75">
      <c r="A63" s="337"/>
      <c r="B63" s="337"/>
      <c r="C63" s="337"/>
      <c r="D63" s="337"/>
      <c r="E63" s="337"/>
      <c r="F63" s="337"/>
      <c r="G63" s="341" t="s">
        <v>63</v>
      </c>
      <c r="H63" s="354"/>
      <c r="I63" s="377"/>
      <c r="J63" s="276"/>
    </row>
    <row r="64" spans="1:10" ht="22.5">
      <c r="A64" s="337"/>
      <c r="B64" s="337"/>
      <c r="C64" s="337"/>
      <c r="D64" s="337"/>
      <c r="E64" s="337"/>
      <c r="F64" s="337"/>
      <c r="G64" s="344" t="s">
        <v>64</v>
      </c>
      <c r="H64" s="354"/>
      <c r="I64" s="377"/>
      <c r="J64" s="276"/>
    </row>
    <row r="65" spans="1:10" ht="34.5" thickBot="1">
      <c r="A65" s="349"/>
      <c r="B65" s="349"/>
      <c r="C65" s="349"/>
      <c r="D65" s="349"/>
      <c r="E65" s="349"/>
      <c r="F65" s="349"/>
      <c r="G65" s="350" t="s">
        <v>398</v>
      </c>
      <c r="H65" s="356"/>
      <c r="I65" s="378"/>
      <c r="J65" s="386"/>
    </row>
    <row r="66" spans="1:10" ht="12.75">
      <c r="A66" s="337">
        <v>7</v>
      </c>
      <c r="B66" s="352" t="s">
        <v>412</v>
      </c>
      <c r="C66" s="361">
        <v>2012</v>
      </c>
      <c r="D66" s="337" t="s">
        <v>262</v>
      </c>
      <c r="E66" s="366" t="s">
        <v>116</v>
      </c>
      <c r="F66" s="366" t="s">
        <v>333</v>
      </c>
      <c r="G66" s="337" t="s">
        <v>70</v>
      </c>
      <c r="H66" s="364">
        <f>SUM(H67)</f>
        <v>29001</v>
      </c>
      <c r="I66" s="382">
        <f>SUM(I67)</f>
        <v>29001</v>
      </c>
      <c r="J66" s="364">
        <f>SUM(J67)</f>
        <v>29000</v>
      </c>
    </row>
    <row r="67" spans="1:10" ht="12.75">
      <c r="A67" s="337"/>
      <c r="B67" s="352" t="s">
        <v>413</v>
      </c>
      <c r="C67" s="337"/>
      <c r="D67" s="337" t="s">
        <v>405</v>
      </c>
      <c r="E67" s="337"/>
      <c r="F67" s="337"/>
      <c r="G67" s="337" t="s">
        <v>325</v>
      </c>
      <c r="H67" s="363">
        <f>SUM(H68:H70)</f>
        <v>29001</v>
      </c>
      <c r="I67" s="381">
        <f>SUM(I68:I70)</f>
        <v>29001</v>
      </c>
      <c r="J67" s="363">
        <f>SUM(J68:J70)</f>
        <v>29000</v>
      </c>
    </row>
    <row r="68" spans="1:10" ht="22.5">
      <c r="A68" s="337"/>
      <c r="B68" s="352" t="s">
        <v>414</v>
      </c>
      <c r="C68" s="337"/>
      <c r="D68" s="337"/>
      <c r="E68" s="337"/>
      <c r="F68" s="337"/>
      <c r="G68" s="341" t="s">
        <v>395</v>
      </c>
      <c r="H68" s="365">
        <v>8856</v>
      </c>
      <c r="I68" s="383">
        <v>8856</v>
      </c>
      <c r="J68" s="275">
        <v>8855</v>
      </c>
    </row>
    <row r="69" spans="1:10" ht="31.5" customHeight="1">
      <c r="A69" s="337"/>
      <c r="B69" s="355" t="s">
        <v>415</v>
      </c>
      <c r="C69" s="337"/>
      <c r="D69" s="337"/>
      <c r="E69" s="337"/>
      <c r="F69" s="337"/>
      <c r="G69" s="341" t="s">
        <v>63</v>
      </c>
      <c r="H69" s="363"/>
      <c r="I69" s="381"/>
      <c r="J69" s="276"/>
    </row>
    <row r="70" spans="1:10" ht="22.5">
      <c r="A70" s="337"/>
      <c r="B70" s="343"/>
      <c r="C70" s="337"/>
      <c r="D70" s="337"/>
      <c r="E70" s="337"/>
      <c r="F70" s="337"/>
      <c r="G70" s="344" t="s">
        <v>64</v>
      </c>
      <c r="H70" s="363">
        <v>20145</v>
      </c>
      <c r="I70" s="381">
        <v>20145</v>
      </c>
      <c r="J70" s="390">
        <v>20145</v>
      </c>
    </row>
    <row r="71" spans="1:10" ht="12.75">
      <c r="A71" s="337"/>
      <c r="B71" s="352"/>
      <c r="C71" s="337"/>
      <c r="D71" s="337"/>
      <c r="E71" s="337"/>
      <c r="F71" s="337"/>
      <c r="G71" s="337" t="s">
        <v>326</v>
      </c>
      <c r="H71" s="363"/>
      <c r="I71" s="381"/>
      <c r="J71" s="276"/>
    </row>
    <row r="72" spans="1:10" ht="12.75">
      <c r="A72" s="337"/>
      <c r="B72" s="337" t="s">
        <v>397</v>
      </c>
      <c r="C72" s="337"/>
      <c r="D72" s="337"/>
      <c r="E72" s="337"/>
      <c r="F72" s="337"/>
      <c r="G72" s="341" t="s">
        <v>395</v>
      </c>
      <c r="H72" s="354"/>
      <c r="I72" s="377"/>
      <c r="J72" s="46"/>
    </row>
    <row r="73" spans="1:10" ht="12.75">
      <c r="A73" s="337"/>
      <c r="B73" s="337"/>
      <c r="C73" s="337"/>
      <c r="D73" s="337"/>
      <c r="E73" s="337"/>
      <c r="F73" s="337"/>
      <c r="G73" s="341" t="s">
        <v>63</v>
      </c>
      <c r="H73" s="354"/>
      <c r="I73" s="377"/>
      <c r="J73" s="276"/>
    </row>
    <row r="74" spans="1:10" ht="22.5">
      <c r="A74" s="337"/>
      <c r="B74" s="337"/>
      <c r="C74" s="337"/>
      <c r="D74" s="337"/>
      <c r="E74" s="337"/>
      <c r="F74" s="337"/>
      <c r="G74" s="344" t="s">
        <v>64</v>
      </c>
      <c r="H74" s="354"/>
      <c r="I74" s="377"/>
      <c r="J74" s="46"/>
    </row>
    <row r="75" spans="1:10" ht="34.5" thickBot="1">
      <c r="A75" s="349"/>
      <c r="B75" s="349"/>
      <c r="C75" s="349"/>
      <c r="D75" s="349"/>
      <c r="E75" s="349"/>
      <c r="F75" s="349"/>
      <c r="G75" s="350" t="s">
        <v>398</v>
      </c>
      <c r="H75" s="356"/>
      <c r="I75" s="378"/>
      <c r="J75" s="274"/>
    </row>
    <row r="76" spans="1:10" ht="12.75">
      <c r="A76" s="337">
        <v>8</v>
      </c>
      <c r="B76" s="352" t="s">
        <v>412</v>
      </c>
      <c r="C76" s="361">
        <v>2012</v>
      </c>
      <c r="D76" s="337" t="s">
        <v>262</v>
      </c>
      <c r="E76" s="366" t="s">
        <v>116</v>
      </c>
      <c r="F76" s="366" t="s">
        <v>333</v>
      </c>
      <c r="G76" s="337" t="s">
        <v>70</v>
      </c>
      <c r="H76" s="364">
        <f>SUM(H77)</f>
        <v>36602</v>
      </c>
      <c r="I76" s="382">
        <f>SUM(I77)</f>
        <v>36602</v>
      </c>
      <c r="J76" s="364">
        <f>SUM(J77)</f>
        <v>0</v>
      </c>
    </row>
    <row r="77" spans="1:10" ht="12.75">
      <c r="A77" s="337"/>
      <c r="B77" s="352" t="s">
        <v>413</v>
      </c>
      <c r="C77" s="337"/>
      <c r="D77" s="337" t="s">
        <v>405</v>
      </c>
      <c r="E77" s="337"/>
      <c r="F77" s="337"/>
      <c r="G77" s="337" t="s">
        <v>325</v>
      </c>
      <c r="H77" s="363">
        <f>SUM(H78:H80)</f>
        <v>36602</v>
      </c>
      <c r="I77" s="381">
        <f>SUM(I78:I80)</f>
        <v>36602</v>
      </c>
      <c r="J77" s="363">
        <f>SUM(J78:J80)</f>
        <v>0</v>
      </c>
    </row>
    <row r="78" spans="1:10" ht="22.5">
      <c r="A78" s="337"/>
      <c r="B78" s="352" t="s">
        <v>414</v>
      </c>
      <c r="C78" s="337"/>
      <c r="D78" s="337"/>
      <c r="E78" s="337"/>
      <c r="F78" s="337"/>
      <c r="G78" s="341" t="s">
        <v>395</v>
      </c>
      <c r="H78" s="365">
        <v>15772</v>
      </c>
      <c r="I78" s="383">
        <v>15772</v>
      </c>
      <c r="J78" s="46">
        <v>0</v>
      </c>
    </row>
    <row r="79" spans="1:10" ht="43.5" customHeight="1">
      <c r="A79" s="337"/>
      <c r="B79" s="355" t="s">
        <v>416</v>
      </c>
      <c r="C79" s="337"/>
      <c r="D79" s="337"/>
      <c r="E79" s="337"/>
      <c r="F79" s="337"/>
      <c r="G79" s="341" t="s">
        <v>63</v>
      </c>
      <c r="H79" s="363"/>
      <c r="I79" s="381"/>
      <c r="J79" s="46"/>
    </row>
    <row r="80" spans="1:10" ht="22.5">
      <c r="A80" s="337"/>
      <c r="B80" s="343"/>
      <c r="C80" s="337"/>
      <c r="D80" s="337"/>
      <c r="E80" s="337"/>
      <c r="F80" s="337"/>
      <c r="G80" s="344" t="s">
        <v>64</v>
      </c>
      <c r="H80" s="363">
        <v>20830</v>
      </c>
      <c r="I80" s="381">
        <v>20830</v>
      </c>
      <c r="J80" s="46">
        <v>0</v>
      </c>
    </row>
    <row r="81" spans="1:10" ht="12.75">
      <c r="A81" s="337"/>
      <c r="B81" s="352"/>
      <c r="C81" s="337"/>
      <c r="D81" s="337"/>
      <c r="E81" s="337" t="s">
        <v>417</v>
      </c>
      <c r="F81" s="337"/>
      <c r="G81" s="337" t="s">
        <v>326</v>
      </c>
      <c r="H81" s="363"/>
      <c r="I81" s="381"/>
      <c r="J81" s="46"/>
    </row>
    <row r="82" spans="1:10" ht="12.75">
      <c r="A82" s="337"/>
      <c r="B82" s="337" t="s">
        <v>397</v>
      </c>
      <c r="C82" s="337"/>
      <c r="D82" s="337"/>
      <c r="E82" s="337"/>
      <c r="F82" s="337"/>
      <c r="G82" s="341" t="s">
        <v>395</v>
      </c>
      <c r="H82" s="354"/>
      <c r="I82" s="377"/>
      <c r="J82" s="46"/>
    </row>
    <row r="83" spans="1:10" ht="12.75">
      <c r="A83" s="337"/>
      <c r="B83" s="337"/>
      <c r="C83" s="337"/>
      <c r="D83" s="337"/>
      <c r="E83" s="337"/>
      <c r="F83" s="337"/>
      <c r="G83" s="341" t="s">
        <v>63</v>
      </c>
      <c r="H83" s="354"/>
      <c r="I83" s="377"/>
      <c r="J83" s="46"/>
    </row>
    <row r="84" spans="1:10" ht="22.5">
      <c r="A84" s="337"/>
      <c r="B84" s="337"/>
      <c r="C84" s="337"/>
      <c r="D84" s="337"/>
      <c r="E84" s="337"/>
      <c r="F84" s="337"/>
      <c r="G84" s="344" t="s">
        <v>64</v>
      </c>
      <c r="H84" s="354"/>
      <c r="I84" s="377"/>
      <c r="J84" s="46"/>
    </row>
    <row r="85" spans="1:10" ht="34.5" thickBot="1">
      <c r="A85" s="349"/>
      <c r="B85" s="349"/>
      <c r="C85" s="349"/>
      <c r="D85" s="349"/>
      <c r="E85" s="349"/>
      <c r="F85" s="349"/>
      <c r="G85" s="350" t="s">
        <v>398</v>
      </c>
      <c r="H85" s="356"/>
      <c r="I85" s="378"/>
      <c r="J85" s="274"/>
    </row>
    <row r="86" spans="1:10" ht="12.75">
      <c r="A86" s="337">
        <v>9</v>
      </c>
      <c r="B86" s="352" t="s">
        <v>418</v>
      </c>
      <c r="C86" s="361">
        <v>2012</v>
      </c>
      <c r="D86" s="337" t="s">
        <v>262</v>
      </c>
      <c r="E86" s="366" t="s">
        <v>419</v>
      </c>
      <c r="F86" s="366" t="s">
        <v>420</v>
      </c>
      <c r="G86" s="337" t="s">
        <v>70</v>
      </c>
      <c r="H86" s="353">
        <f>SUM(H87)</f>
        <v>50000</v>
      </c>
      <c r="I86" s="376">
        <f>SUM(I87)</f>
        <v>50000</v>
      </c>
      <c r="J86" s="353">
        <f>SUM(J87)</f>
        <v>0</v>
      </c>
    </row>
    <row r="87" spans="1:10" ht="22.5">
      <c r="A87" s="337"/>
      <c r="B87" s="352" t="s">
        <v>421</v>
      </c>
      <c r="C87" s="337"/>
      <c r="D87" s="337" t="s">
        <v>405</v>
      </c>
      <c r="E87" s="337"/>
      <c r="F87" s="337"/>
      <c r="G87" s="337" t="s">
        <v>325</v>
      </c>
      <c r="H87" s="354">
        <f>SUM(H89:H90)</f>
        <v>50000</v>
      </c>
      <c r="I87" s="377">
        <f>SUM(I89:I90)</f>
        <v>50000</v>
      </c>
      <c r="J87" s="354">
        <f>SUM(J89:J90)</f>
        <v>0</v>
      </c>
    </row>
    <row r="88" spans="1:10" ht="22.5">
      <c r="A88" s="337"/>
      <c r="B88" s="352" t="s">
        <v>422</v>
      </c>
      <c r="C88" s="337"/>
      <c r="D88" s="337"/>
      <c r="E88" s="337"/>
      <c r="F88" s="337"/>
      <c r="G88" s="341" t="s">
        <v>395</v>
      </c>
      <c r="H88" s="354"/>
      <c r="I88" s="377"/>
      <c r="J88" s="46"/>
    </row>
    <row r="89" spans="1:10" ht="12.75">
      <c r="A89" s="337"/>
      <c r="B89" s="355" t="s">
        <v>423</v>
      </c>
      <c r="C89" s="337"/>
      <c r="D89" s="337"/>
      <c r="E89" s="337"/>
      <c r="F89" s="337"/>
      <c r="G89" s="341" t="s">
        <v>63</v>
      </c>
      <c r="H89" s="354">
        <v>7500</v>
      </c>
      <c r="I89" s="377">
        <v>7500</v>
      </c>
      <c r="J89" s="46">
        <v>0</v>
      </c>
    </row>
    <row r="90" spans="1:10" ht="22.5">
      <c r="A90" s="337"/>
      <c r="B90" s="343"/>
      <c r="C90" s="337"/>
      <c r="D90" s="337"/>
      <c r="E90" s="337"/>
      <c r="F90" s="337"/>
      <c r="G90" s="344" t="s">
        <v>64</v>
      </c>
      <c r="H90" s="354">
        <v>42500</v>
      </c>
      <c r="I90" s="377">
        <v>42500</v>
      </c>
      <c r="J90" s="46">
        <v>0</v>
      </c>
    </row>
    <row r="91" spans="1:10" ht="12.75">
      <c r="A91" s="337"/>
      <c r="B91" s="352"/>
      <c r="C91" s="337"/>
      <c r="D91" s="337"/>
      <c r="E91" s="337" t="s">
        <v>417</v>
      </c>
      <c r="F91" s="337"/>
      <c r="G91" s="337" t="s">
        <v>326</v>
      </c>
      <c r="H91" s="354"/>
      <c r="I91" s="377"/>
      <c r="J91" s="46"/>
    </row>
    <row r="92" spans="1:10" ht="12.75">
      <c r="A92" s="337"/>
      <c r="B92" s="337" t="s">
        <v>397</v>
      </c>
      <c r="C92" s="337"/>
      <c r="D92" s="337"/>
      <c r="E92" s="337"/>
      <c r="F92" s="337"/>
      <c r="G92" s="341" t="s">
        <v>395</v>
      </c>
      <c r="H92" s="354"/>
      <c r="I92" s="377"/>
      <c r="J92" s="46"/>
    </row>
    <row r="93" spans="1:10" ht="12.75">
      <c r="A93" s="337"/>
      <c r="B93" s="337"/>
      <c r="C93" s="337"/>
      <c r="D93" s="337"/>
      <c r="E93" s="337"/>
      <c r="F93" s="337"/>
      <c r="G93" s="341" t="s">
        <v>63</v>
      </c>
      <c r="H93" s="354"/>
      <c r="I93" s="377"/>
      <c r="J93" s="46"/>
    </row>
    <row r="94" spans="1:10" ht="22.5">
      <c r="A94" s="337"/>
      <c r="B94" s="337"/>
      <c r="C94" s="337"/>
      <c r="D94" s="337"/>
      <c r="E94" s="337"/>
      <c r="F94" s="337"/>
      <c r="G94" s="344" t="s">
        <v>64</v>
      </c>
      <c r="H94" s="354"/>
      <c r="I94" s="377"/>
      <c r="J94" s="46"/>
    </row>
    <row r="95" spans="1:10" ht="34.5" thickBot="1">
      <c r="A95" s="349"/>
      <c r="B95" s="349"/>
      <c r="C95" s="349"/>
      <c r="D95" s="349"/>
      <c r="E95" s="349"/>
      <c r="F95" s="349"/>
      <c r="G95" s="350" t="s">
        <v>398</v>
      </c>
      <c r="H95" s="356"/>
      <c r="I95" s="378"/>
      <c r="J95" s="274"/>
    </row>
    <row r="96" spans="1:10" ht="12.75">
      <c r="A96" s="337">
        <v>10</v>
      </c>
      <c r="B96" s="352" t="s">
        <v>424</v>
      </c>
      <c r="C96" s="361">
        <v>2012</v>
      </c>
      <c r="D96" s="337" t="s">
        <v>262</v>
      </c>
      <c r="E96" s="366" t="s">
        <v>419</v>
      </c>
      <c r="F96" s="366" t="s">
        <v>420</v>
      </c>
      <c r="G96" s="337" t="s">
        <v>70</v>
      </c>
      <c r="H96" s="353">
        <f>SUM(H97)</f>
        <v>49760</v>
      </c>
      <c r="I96" s="376">
        <f>SUM(I97)</f>
        <v>49760</v>
      </c>
      <c r="J96" s="353">
        <f>SUM(J97)</f>
        <v>0</v>
      </c>
    </row>
    <row r="97" spans="1:10" ht="22.5">
      <c r="A97" s="337"/>
      <c r="B97" s="352" t="s">
        <v>425</v>
      </c>
      <c r="C97" s="337"/>
      <c r="D97" s="337" t="s">
        <v>405</v>
      </c>
      <c r="E97" s="337"/>
      <c r="F97" s="337"/>
      <c r="G97" s="337" t="s">
        <v>325</v>
      </c>
      <c r="H97" s="354">
        <f>SUM(H98:H100)</f>
        <v>49760</v>
      </c>
      <c r="I97" s="377">
        <f>SUM(I98:I100)</f>
        <v>49760</v>
      </c>
      <c r="J97" s="354">
        <f>SUM(J98:J100)</f>
        <v>0</v>
      </c>
    </row>
    <row r="98" spans="1:10" ht="22.5">
      <c r="A98" s="337"/>
      <c r="B98" s="352" t="s">
        <v>422</v>
      </c>
      <c r="C98" s="337"/>
      <c r="D98" s="337"/>
      <c r="E98" s="337"/>
      <c r="F98" s="337"/>
      <c r="G98" s="341" t="s">
        <v>395</v>
      </c>
      <c r="H98" s="354"/>
      <c r="I98" s="377"/>
      <c r="J98" s="46"/>
    </row>
    <row r="99" spans="1:10" ht="12.75">
      <c r="A99" s="337"/>
      <c r="B99" s="355" t="s">
        <v>426</v>
      </c>
      <c r="C99" s="337"/>
      <c r="D99" s="337"/>
      <c r="E99" s="337"/>
      <c r="F99" s="337"/>
      <c r="G99" s="341" t="s">
        <v>63</v>
      </c>
      <c r="H99" s="354">
        <v>7464</v>
      </c>
      <c r="I99" s="377">
        <v>7464</v>
      </c>
      <c r="J99" s="46">
        <v>0</v>
      </c>
    </row>
    <row r="100" spans="1:10" ht="22.5">
      <c r="A100" s="337"/>
      <c r="B100" s="343"/>
      <c r="C100" s="337"/>
      <c r="D100" s="337"/>
      <c r="E100" s="337"/>
      <c r="F100" s="337"/>
      <c r="G100" s="344" t="s">
        <v>64</v>
      </c>
      <c r="H100" s="354">
        <v>42296</v>
      </c>
      <c r="I100" s="377">
        <v>42296</v>
      </c>
      <c r="J100" s="46">
        <v>0</v>
      </c>
    </row>
    <row r="101" spans="1:10" ht="12.75">
      <c r="A101" s="337"/>
      <c r="B101" s="352"/>
      <c r="C101" s="337"/>
      <c r="D101" s="337"/>
      <c r="E101" s="337" t="s">
        <v>417</v>
      </c>
      <c r="F101" s="337"/>
      <c r="G101" s="337" t="s">
        <v>326</v>
      </c>
      <c r="H101" s="354"/>
      <c r="I101" s="377"/>
      <c r="J101" s="46"/>
    </row>
    <row r="102" spans="1:10" ht="12.75">
      <c r="A102" s="337"/>
      <c r="B102" s="337" t="s">
        <v>397</v>
      </c>
      <c r="C102" s="337"/>
      <c r="D102" s="337"/>
      <c r="E102" s="337"/>
      <c r="F102" s="337"/>
      <c r="G102" s="341" t="s">
        <v>395</v>
      </c>
      <c r="H102" s="354"/>
      <c r="I102" s="377"/>
      <c r="J102" s="46"/>
    </row>
    <row r="103" spans="1:10" ht="12.75">
      <c r="A103" s="337"/>
      <c r="B103" s="337"/>
      <c r="C103" s="337"/>
      <c r="D103" s="337"/>
      <c r="E103" s="337"/>
      <c r="F103" s="337"/>
      <c r="G103" s="341" t="s">
        <v>63</v>
      </c>
      <c r="H103" s="354"/>
      <c r="I103" s="377"/>
      <c r="J103" s="46"/>
    </row>
    <row r="104" spans="1:10" ht="22.5">
      <c r="A104" s="337"/>
      <c r="B104" s="337"/>
      <c r="C104" s="337"/>
      <c r="D104" s="337"/>
      <c r="E104" s="337"/>
      <c r="F104" s="337"/>
      <c r="G104" s="344" t="s">
        <v>64</v>
      </c>
      <c r="H104" s="354"/>
      <c r="I104" s="377"/>
      <c r="J104" s="46"/>
    </row>
    <row r="105" spans="1:10" ht="34.5" thickBot="1">
      <c r="A105" s="349"/>
      <c r="B105" s="349"/>
      <c r="C105" s="349"/>
      <c r="D105" s="349"/>
      <c r="E105" s="349"/>
      <c r="F105" s="349"/>
      <c r="G105" s="350" t="s">
        <v>398</v>
      </c>
      <c r="H105" s="356"/>
      <c r="I105" s="378"/>
      <c r="J105" s="274"/>
    </row>
    <row r="106" spans="1:10" ht="12.75">
      <c r="A106" s="337">
        <v>11</v>
      </c>
      <c r="B106" s="352" t="s">
        <v>424</v>
      </c>
      <c r="C106" s="361" t="s">
        <v>427</v>
      </c>
      <c r="D106" s="337" t="s">
        <v>428</v>
      </c>
      <c r="E106" s="366" t="s">
        <v>419</v>
      </c>
      <c r="F106" s="366" t="s">
        <v>420</v>
      </c>
      <c r="G106" s="337" t="s">
        <v>70</v>
      </c>
      <c r="H106" s="354">
        <f>SUM(H107+H111)</f>
        <v>1265000</v>
      </c>
      <c r="I106" s="377">
        <f>SUM(I107+I111)</f>
        <v>348360</v>
      </c>
      <c r="J106" s="354">
        <f>SUM(J107+J111)</f>
        <v>0</v>
      </c>
    </row>
    <row r="107" spans="1:10" ht="22.5">
      <c r="A107" s="337"/>
      <c r="B107" s="352" t="s">
        <v>425</v>
      </c>
      <c r="C107" s="337"/>
      <c r="D107" s="337" t="s">
        <v>429</v>
      </c>
      <c r="E107" s="337"/>
      <c r="F107" s="337"/>
      <c r="G107" s="337" t="s">
        <v>325</v>
      </c>
      <c r="H107" s="354">
        <f>SUM(H108:H110)</f>
        <v>1265000</v>
      </c>
      <c r="I107" s="377">
        <f>SUM(I108:I110)</f>
        <v>348360</v>
      </c>
      <c r="J107" s="354">
        <f>SUM(J108:J110)</f>
        <v>0</v>
      </c>
    </row>
    <row r="108" spans="1:10" ht="33.75">
      <c r="A108" s="337"/>
      <c r="B108" s="352" t="s">
        <v>430</v>
      </c>
      <c r="C108" s="337"/>
      <c r="D108" s="337"/>
      <c r="E108" s="337"/>
      <c r="F108" s="337"/>
      <c r="G108" s="341" t="s">
        <v>395</v>
      </c>
      <c r="H108" s="354">
        <v>189800</v>
      </c>
      <c r="I108" s="377">
        <v>38520</v>
      </c>
      <c r="J108" s="46">
        <v>0</v>
      </c>
    </row>
    <row r="109" spans="1:10" ht="12.75">
      <c r="A109" s="337"/>
      <c r="B109" s="355" t="s">
        <v>431</v>
      </c>
      <c r="C109" s="337"/>
      <c r="D109" s="337"/>
      <c r="E109" s="337"/>
      <c r="F109" s="337"/>
      <c r="G109" s="341" t="s">
        <v>63</v>
      </c>
      <c r="H109" s="354">
        <v>161280</v>
      </c>
      <c r="I109" s="377">
        <v>46476</v>
      </c>
      <c r="J109" s="46">
        <v>0</v>
      </c>
    </row>
    <row r="110" spans="1:10" ht="22.5">
      <c r="A110" s="337"/>
      <c r="B110" s="343"/>
      <c r="C110" s="337"/>
      <c r="D110" s="337"/>
      <c r="E110" s="337"/>
      <c r="F110" s="337"/>
      <c r="G110" s="344" t="s">
        <v>64</v>
      </c>
      <c r="H110" s="354">
        <v>913920</v>
      </c>
      <c r="I110" s="377">
        <v>263364</v>
      </c>
      <c r="J110" s="46">
        <v>0</v>
      </c>
    </row>
    <row r="111" spans="1:10" ht="12.75">
      <c r="A111" s="337"/>
      <c r="B111" s="352"/>
      <c r="C111" s="337"/>
      <c r="D111" s="337"/>
      <c r="E111" s="337" t="s">
        <v>417</v>
      </c>
      <c r="F111" s="337"/>
      <c r="G111" s="337" t="s">
        <v>326</v>
      </c>
      <c r="H111" s="354">
        <f>SUM(H112:H115)</f>
        <v>0</v>
      </c>
      <c r="I111" s="377">
        <f>SUM(I112:I115)</f>
        <v>0</v>
      </c>
      <c r="J111" s="46"/>
    </row>
    <row r="112" spans="1:10" ht="12.75">
      <c r="A112" s="337"/>
      <c r="B112" s="337" t="s">
        <v>397</v>
      </c>
      <c r="C112" s="337"/>
      <c r="D112" s="337"/>
      <c r="E112" s="337"/>
      <c r="F112" s="337"/>
      <c r="G112" s="341" t="s">
        <v>395</v>
      </c>
      <c r="H112" s="354"/>
      <c r="I112" s="377"/>
      <c r="J112" s="46"/>
    </row>
    <row r="113" spans="1:10" ht="12.75">
      <c r="A113" s="337"/>
      <c r="B113" s="337"/>
      <c r="C113" s="337"/>
      <c r="D113" s="337"/>
      <c r="E113" s="337"/>
      <c r="F113" s="337"/>
      <c r="G113" s="341" t="s">
        <v>63</v>
      </c>
      <c r="H113" s="354"/>
      <c r="I113" s="377"/>
      <c r="J113" s="46"/>
    </row>
    <row r="114" spans="1:10" ht="22.5">
      <c r="A114" s="337"/>
      <c r="B114" s="337"/>
      <c r="C114" s="337"/>
      <c r="D114" s="337"/>
      <c r="E114" s="337"/>
      <c r="F114" s="337"/>
      <c r="G114" s="344" t="s">
        <v>64</v>
      </c>
      <c r="H114" s="354"/>
      <c r="I114" s="377"/>
      <c r="J114" s="46"/>
    </row>
    <row r="115" spans="1:10" ht="34.5" thickBot="1">
      <c r="A115" s="349"/>
      <c r="B115" s="349"/>
      <c r="C115" s="349"/>
      <c r="D115" s="349"/>
      <c r="E115" s="349"/>
      <c r="F115" s="349"/>
      <c r="G115" s="350" t="s">
        <v>398</v>
      </c>
      <c r="H115" s="356"/>
      <c r="I115" s="378"/>
      <c r="J115" s="274"/>
    </row>
    <row r="116" spans="1:10" ht="12.75">
      <c r="A116" s="367"/>
      <c r="B116" s="367" t="s">
        <v>27</v>
      </c>
      <c r="C116" s="367"/>
      <c r="D116" s="367"/>
      <c r="E116" s="367"/>
      <c r="F116" s="367"/>
      <c r="G116" s="367"/>
      <c r="H116" s="368">
        <f>SUM(H117+H122)</f>
        <v>7111818</v>
      </c>
      <c r="I116" s="384">
        <f>SUM(I117+I122)</f>
        <v>3560527</v>
      </c>
      <c r="J116" s="368">
        <f>SUM(J117+J122)</f>
        <v>130045.39</v>
      </c>
    </row>
    <row r="117" spans="1:10" ht="12.75">
      <c r="A117" s="337"/>
      <c r="B117" s="337" t="s">
        <v>325</v>
      </c>
      <c r="C117" s="337"/>
      <c r="D117" s="337"/>
      <c r="E117" s="337"/>
      <c r="F117" s="337"/>
      <c r="G117" s="337"/>
      <c r="H117" s="368">
        <f>SUM(+H119+H120+H118)</f>
        <v>1726818</v>
      </c>
      <c r="I117" s="384">
        <f>SUM(+I119+I120+I118)</f>
        <v>736786</v>
      </c>
      <c r="J117" s="368">
        <f>SUM(+J119+J120+J118)</f>
        <v>125822.12</v>
      </c>
    </row>
    <row r="118" spans="1:10" ht="12.75">
      <c r="A118" s="337"/>
      <c r="B118" s="341" t="s">
        <v>395</v>
      </c>
      <c r="C118" s="337"/>
      <c r="D118" s="337"/>
      <c r="E118" s="337"/>
      <c r="F118" s="337"/>
      <c r="G118" s="337"/>
      <c r="H118" s="365">
        <f>SUM(H68+H78+H58+H108)</f>
        <v>232218</v>
      </c>
      <c r="I118" s="383">
        <f>SUM(I68+I78+I58+I108)</f>
        <v>80938</v>
      </c>
      <c r="J118" s="365">
        <f>SUM(J68+J78+J58+J108)</f>
        <v>16948.88</v>
      </c>
    </row>
    <row r="119" spans="1:10" ht="12.75">
      <c r="A119" s="337"/>
      <c r="B119" s="341" t="s">
        <v>63</v>
      </c>
      <c r="C119" s="337"/>
      <c r="D119" s="337"/>
      <c r="E119" s="337"/>
      <c r="F119" s="337"/>
      <c r="G119" s="337"/>
      <c r="H119" s="365">
        <f>SUM(H39+H49+H59+H89+H99+H109)</f>
        <v>202918.75</v>
      </c>
      <c r="I119" s="383">
        <f>SUM(I39+I49+I59+I89+I99+I109)</f>
        <v>77105.04000000001</v>
      </c>
      <c r="J119" s="365">
        <f>SUM(J39+J49+J59+J89+J99+J109)</f>
        <v>8073.5999999999985</v>
      </c>
    </row>
    <row r="120" spans="1:10" ht="12.75">
      <c r="A120" s="337"/>
      <c r="B120" s="344" t="s">
        <v>64</v>
      </c>
      <c r="C120" s="337"/>
      <c r="D120" s="337"/>
      <c r="E120" s="337"/>
      <c r="F120" s="337"/>
      <c r="G120" s="337"/>
      <c r="H120" s="365">
        <f>SUM(H40+H50+H60+H70+H80+H90+H100+H110)</f>
        <v>1291681.25</v>
      </c>
      <c r="I120" s="383">
        <f>SUM(I40+I50+I60+I70+I80+I90+I100+I110)</f>
        <v>578742.96</v>
      </c>
      <c r="J120" s="365">
        <f>SUM(J40+J50+J60+J70+J80+J90+J100+J110)</f>
        <v>100799.64</v>
      </c>
    </row>
    <row r="121" spans="1:10" ht="22.5">
      <c r="A121" s="337"/>
      <c r="B121" s="369" t="s">
        <v>398</v>
      </c>
      <c r="C121" s="337"/>
      <c r="D121" s="337"/>
      <c r="E121" s="337"/>
      <c r="F121" s="337"/>
      <c r="G121" s="337"/>
      <c r="H121" s="363"/>
      <c r="I121" s="381"/>
      <c r="J121" s="46"/>
    </row>
    <row r="122" spans="1:10" ht="12.75">
      <c r="A122" s="337"/>
      <c r="B122" s="337" t="s">
        <v>326</v>
      </c>
      <c r="C122" s="337"/>
      <c r="D122" s="337"/>
      <c r="E122" s="337"/>
      <c r="F122" s="337"/>
      <c r="G122" s="337"/>
      <c r="H122" s="364">
        <f>SUM(H123:H125)</f>
        <v>5385000</v>
      </c>
      <c r="I122" s="382">
        <f>SUM(I123:I125)</f>
        <v>2823741</v>
      </c>
      <c r="J122" s="364">
        <f>SUM(J123:J125)</f>
        <v>4223.27</v>
      </c>
    </row>
    <row r="123" spans="1:10" ht="12.75">
      <c r="A123" s="337"/>
      <c r="B123" s="341" t="s">
        <v>395</v>
      </c>
      <c r="C123" s="337"/>
      <c r="D123" s="337"/>
      <c r="E123" s="337"/>
      <c r="F123" s="337"/>
      <c r="G123" s="337"/>
      <c r="H123" s="363">
        <f>SUM(H12+H22+H32+H112)</f>
        <v>3075677</v>
      </c>
      <c r="I123" s="381">
        <f>SUM(I12+I22+I32+I112)</f>
        <v>1045089</v>
      </c>
      <c r="J123" s="363">
        <f>SUM(J12+J22+J32+J112)</f>
        <v>633.49</v>
      </c>
    </row>
    <row r="124" spans="1:10" ht="12.75">
      <c r="A124" s="337"/>
      <c r="B124" s="341" t="s">
        <v>63</v>
      </c>
      <c r="C124" s="337"/>
      <c r="D124" s="337"/>
      <c r="E124" s="337"/>
      <c r="F124" s="337"/>
      <c r="G124" s="337"/>
      <c r="H124" s="363">
        <f>SUM(H113)</f>
        <v>0</v>
      </c>
      <c r="I124" s="381">
        <f>SUM(I113)</f>
        <v>0</v>
      </c>
      <c r="J124" s="363">
        <f>SUM(J113)</f>
        <v>0</v>
      </c>
    </row>
    <row r="125" spans="1:10" ht="12.75">
      <c r="A125" s="337"/>
      <c r="B125" s="344" t="s">
        <v>64</v>
      </c>
      <c r="C125" s="337"/>
      <c r="D125" s="337"/>
      <c r="E125" s="337"/>
      <c r="F125" s="337"/>
      <c r="G125" s="337"/>
      <c r="H125" s="363">
        <f>SUM(H14+H24+H34+H114)</f>
        <v>2309323</v>
      </c>
      <c r="I125" s="381">
        <f>SUM(I14+I24+I34+I114)</f>
        <v>1778652</v>
      </c>
      <c r="J125" s="363">
        <f>SUM(J14+J24+J34+J114)</f>
        <v>3589.78</v>
      </c>
    </row>
    <row r="126" spans="1:10" ht="22.5">
      <c r="A126" s="357"/>
      <c r="B126" s="370" t="s">
        <v>398</v>
      </c>
      <c r="C126" s="357"/>
      <c r="D126" s="357"/>
      <c r="E126" s="357"/>
      <c r="F126" s="357"/>
      <c r="G126" s="357"/>
      <c r="H126" s="371"/>
      <c r="I126" s="385"/>
      <c r="J126" s="387"/>
    </row>
  </sheetData>
  <sheetProtection/>
  <mergeCells count="11">
    <mergeCell ref="A3:A4"/>
    <mergeCell ref="B3:B4"/>
    <mergeCell ref="C3:C4"/>
    <mergeCell ref="D3:D4"/>
    <mergeCell ref="J3:J4"/>
    <mergeCell ref="A1:I1"/>
    <mergeCell ref="A2:I2"/>
    <mergeCell ref="E3:E4"/>
    <mergeCell ref="F3:F4"/>
    <mergeCell ref="G3:H3"/>
    <mergeCell ref="I3:I4"/>
  </mergeCells>
  <printOptions/>
  <pageMargins left="0.7480314960629921" right="0.7480314960629921" top="1.3385826771653544" bottom="0.984251968503937" header="0.5118110236220472" footer="0.5118110236220472"/>
  <pageSetup horizontalDpi="600" verticalDpi="600" orientation="landscape" paperSize="9" r:id="rId1"/>
  <headerFooter alignWithMargins="0">
    <oddHeader>&amp;RZałącznik nr 5
do informacji  Wójta Gminy Łaczna za I półrocze 2012r.</oddHeader>
  </headerFooter>
  <rowBreaks count="2" manualBreakCount="2">
    <brk id="85" max="255" man="1"/>
    <brk id="10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G11" sqref="G11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5" width="17.125" style="1" customWidth="1"/>
    <col min="6" max="16384" width="9.125" style="1" customWidth="1"/>
  </cols>
  <sheetData>
    <row r="1" spans="1:5" ht="15" customHeight="1">
      <c r="A1" s="456" t="s">
        <v>443</v>
      </c>
      <c r="B1" s="456"/>
      <c r="C1" s="456"/>
      <c r="D1" s="456"/>
      <c r="E1" s="121"/>
    </row>
    <row r="2" ht="6.75" customHeight="1">
      <c r="A2" s="47"/>
    </row>
    <row r="3" spans="4:5" ht="12.75">
      <c r="D3" s="48" t="s">
        <v>14</v>
      </c>
      <c r="E3" s="48"/>
    </row>
    <row r="4" spans="1:5" ht="15" customHeight="1">
      <c r="A4" s="442" t="s">
        <v>18</v>
      </c>
      <c r="B4" s="442" t="s">
        <v>4</v>
      </c>
      <c r="C4" s="443" t="s">
        <v>71</v>
      </c>
      <c r="D4" s="443" t="s">
        <v>433</v>
      </c>
      <c r="E4" s="444" t="s">
        <v>434</v>
      </c>
    </row>
    <row r="5" spans="1:5" ht="15" customHeight="1">
      <c r="A5" s="442"/>
      <c r="B5" s="442"/>
      <c r="C5" s="442"/>
      <c r="D5" s="443"/>
      <c r="E5" s="445"/>
    </row>
    <row r="6" spans="1:5" ht="15.75" customHeight="1">
      <c r="A6" s="442"/>
      <c r="B6" s="442"/>
      <c r="C6" s="442"/>
      <c r="D6" s="443"/>
      <c r="E6" s="446"/>
    </row>
    <row r="7" spans="1:5" s="50" customFormat="1" ht="6.75" customHeight="1">
      <c r="A7" s="49">
        <v>1</v>
      </c>
      <c r="B7" s="49">
        <v>2</v>
      </c>
      <c r="C7" s="49">
        <v>3</v>
      </c>
      <c r="D7" s="49">
        <v>4</v>
      </c>
      <c r="E7" s="49"/>
    </row>
    <row r="8" spans="1:5" ht="18.75" customHeight="1">
      <c r="A8" s="454" t="s">
        <v>72</v>
      </c>
      <c r="B8" s="454"/>
      <c r="C8" s="51"/>
      <c r="D8" s="52">
        <f>SUM(D9:D17)</f>
        <v>1122200</v>
      </c>
      <c r="E8" s="52">
        <f>SUM(E9:E17)</f>
        <v>156686.86</v>
      </c>
    </row>
    <row r="9" spans="1:5" ht="18.75" customHeight="1">
      <c r="A9" s="53" t="s">
        <v>6</v>
      </c>
      <c r="B9" s="54" t="s">
        <v>73</v>
      </c>
      <c r="C9" s="53" t="s">
        <v>74</v>
      </c>
      <c r="D9" s="55">
        <v>965500</v>
      </c>
      <c r="E9" s="237">
        <v>0</v>
      </c>
    </row>
    <row r="10" spans="1:5" ht="18.75" customHeight="1">
      <c r="A10" s="56" t="s">
        <v>7</v>
      </c>
      <c r="B10" s="57" t="s">
        <v>75</v>
      </c>
      <c r="C10" s="56" t="s">
        <v>74</v>
      </c>
      <c r="D10" s="58"/>
      <c r="E10" s="237"/>
    </row>
    <row r="11" spans="1:5" ht="51">
      <c r="A11" s="56" t="s">
        <v>8</v>
      </c>
      <c r="B11" s="59" t="s">
        <v>76</v>
      </c>
      <c r="C11" s="56" t="s">
        <v>77</v>
      </c>
      <c r="D11" s="58"/>
      <c r="E11" s="237"/>
    </row>
    <row r="12" spans="1:5" ht="18.75" customHeight="1">
      <c r="A12" s="56" t="s">
        <v>0</v>
      </c>
      <c r="B12" s="57" t="s">
        <v>78</v>
      </c>
      <c r="C12" s="56" t="s">
        <v>79</v>
      </c>
      <c r="D12" s="58"/>
      <c r="E12" s="237"/>
    </row>
    <row r="13" spans="1:5" ht="18.75" customHeight="1">
      <c r="A13" s="56" t="s">
        <v>80</v>
      </c>
      <c r="B13" s="57" t="s">
        <v>81</v>
      </c>
      <c r="C13" s="56" t="s">
        <v>82</v>
      </c>
      <c r="D13" s="58"/>
      <c r="E13" s="237"/>
    </row>
    <row r="14" spans="1:5" ht="18.75" customHeight="1">
      <c r="A14" s="56" t="s">
        <v>83</v>
      </c>
      <c r="B14" s="57" t="s">
        <v>84</v>
      </c>
      <c r="C14" s="56" t="s">
        <v>85</v>
      </c>
      <c r="D14" s="58"/>
      <c r="E14" s="237"/>
    </row>
    <row r="15" spans="1:5" ht="18.75" customHeight="1">
      <c r="A15" s="56" t="s">
        <v>86</v>
      </c>
      <c r="B15" s="57" t="s">
        <v>87</v>
      </c>
      <c r="C15" s="56" t="s">
        <v>88</v>
      </c>
      <c r="D15" s="58"/>
      <c r="E15" s="237"/>
    </row>
    <row r="16" spans="1:5" ht="18.75" customHeight="1">
      <c r="A16" s="56" t="s">
        <v>89</v>
      </c>
      <c r="B16" s="57" t="s">
        <v>90</v>
      </c>
      <c r="C16" s="56" t="s">
        <v>329</v>
      </c>
      <c r="D16" s="58">
        <v>156700</v>
      </c>
      <c r="E16" s="237">
        <v>156686.86</v>
      </c>
    </row>
    <row r="17" spans="1:5" ht="18.75" customHeight="1">
      <c r="A17" s="60" t="s">
        <v>91</v>
      </c>
      <c r="B17" s="61" t="s">
        <v>92</v>
      </c>
      <c r="C17" s="60" t="s">
        <v>93</v>
      </c>
      <c r="D17" s="62"/>
      <c r="E17" s="237"/>
    </row>
    <row r="18" spans="1:5" ht="18.75" customHeight="1">
      <c r="A18" s="454" t="s">
        <v>94</v>
      </c>
      <c r="B18" s="454"/>
      <c r="C18" s="51"/>
      <c r="D18" s="52">
        <f>SUM(D19:D25)</f>
        <v>787200</v>
      </c>
      <c r="E18" s="52">
        <f>SUM(E19:E25)</f>
        <v>393600</v>
      </c>
    </row>
    <row r="19" spans="1:5" ht="18.75" customHeight="1">
      <c r="A19" s="53" t="s">
        <v>6</v>
      </c>
      <c r="B19" s="54" t="s">
        <v>95</v>
      </c>
      <c r="C19" s="53" t="s">
        <v>96</v>
      </c>
      <c r="D19" s="63">
        <v>787200</v>
      </c>
      <c r="E19" s="238">
        <v>393600</v>
      </c>
    </row>
    <row r="20" spans="1:5" ht="18.75" customHeight="1">
      <c r="A20" s="56" t="s">
        <v>7</v>
      </c>
      <c r="B20" s="57" t="s">
        <v>97</v>
      </c>
      <c r="C20" s="56" t="s">
        <v>96</v>
      </c>
      <c r="D20" s="58">
        <v>0</v>
      </c>
      <c r="E20" s="237">
        <v>0</v>
      </c>
    </row>
    <row r="21" spans="1:5" ht="38.25">
      <c r="A21" s="56" t="s">
        <v>8</v>
      </c>
      <c r="B21" s="59" t="s">
        <v>98</v>
      </c>
      <c r="C21" s="56" t="s">
        <v>99</v>
      </c>
      <c r="D21" s="58"/>
      <c r="E21" s="237"/>
    </row>
    <row r="22" spans="1:5" ht="18.75" customHeight="1">
      <c r="A22" s="56" t="s">
        <v>0</v>
      </c>
      <c r="B22" s="57" t="s">
        <v>49</v>
      </c>
      <c r="C22" s="56" t="s">
        <v>100</v>
      </c>
      <c r="D22" s="58"/>
      <c r="E22" s="237"/>
    </row>
    <row r="23" spans="1:5" ht="18.75" customHeight="1">
      <c r="A23" s="56" t="s">
        <v>80</v>
      </c>
      <c r="B23" s="57" t="s">
        <v>101</v>
      </c>
      <c r="C23" s="56" t="s">
        <v>93</v>
      </c>
      <c r="D23" s="58"/>
      <c r="E23" s="237"/>
    </row>
    <row r="24" spans="1:5" ht="27" customHeight="1">
      <c r="A24" s="56" t="s">
        <v>83</v>
      </c>
      <c r="B24" s="59" t="s">
        <v>102</v>
      </c>
      <c r="C24" s="56" t="s">
        <v>103</v>
      </c>
      <c r="D24" s="58"/>
      <c r="E24" s="237"/>
    </row>
    <row r="25" spans="1:5" ht="18.75" customHeight="1">
      <c r="A25" s="60" t="s">
        <v>86</v>
      </c>
      <c r="B25" s="61" t="s">
        <v>104</v>
      </c>
      <c r="C25" s="60" t="s">
        <v>105</v>
      </c>
      <c r="D25" s="62"/>
      <c r="E25" s="237"/>
    </row>
    <row r="26" spans="1:5" ht="7.5" customHeight="1">
      <c r="A26" s="64"/>
      <c r="B26" s="65"/>
      <c r="C26" s="65"/>
      <c r="D26" s="65"/>
      <c r="E26" s="65"/>
    </row>
    <row r="27" spans="1:7" ht="12.75">
      <c r="A27" s="66"/>
      <c r="B27" s="67"/>
      <c r="C27" s="67"/>
      <c r="D27" s="67"/>
      <c r="E27" s="67"/>
      <c r="F27" s="30"/>
      <c r="G27" s="30"/>
    </row>
    <row r="28" spans="1:7" ht="12.75">
      <c r="A28" s="455"/>
      <c r="B28" s="455"/>
      <c r="C28" s="455"/>
      <c r="D28" s="455"/>
      <c r="E28" s="455"/>
      <c r="F28" s="455"/>
      <c r="G28" s="455"/>
    </row>
    <row r="29" spans="1:7" ht="22.5" customHeight="1">
      <c r="A29" s="455"/>
      <c r="B29" s="455"/>
      <c r="C29" s="455"/>
      <c r="D29" s="455"/>
      <c r="E29" s="455"/>
      <c r="F29" s="455"/>
      <c r="G29" s="455"/>
    </row>
  </sheetData>
  <sheetProtection/>
  <mergeCells count="9">
    <mergeCell ref="A18:B18"/>
    <mergeCell ref="A28:G29"/>
    <mergeCell ref="A1:D1"/>
    <mergeCell ref="A4:A6"/>
    <mergeCell ref="B4:B6"/>
    <mergeCell ref="C4:C6"/>
    <mergeCell ref="D4:D6"/>
    <mergeCell ref="A8:B8"/>
    <mergeCell ref="E4:E6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 xml:space="preserve">&amp;RZałącznik nr 6
do informacji Wójta Gminy Łączna za I półrocze 2012r.  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P7" sqref="P7"/>
    </sheetView>
  </sheetViews>
  <sheetFormatPr defaultColWidth="9.00390625" defaultRowHeight="12.75"/>
  <cols>
    <col min="1" max="1" width="5.625" style="1" customWidth="1"/>
    <col min="2" max="2" width="7.375" style="1" customWidth="1"/>
    <col min="3" max="3" width="8.00390625" style="1" customWidth="1"/>
    <col min="4" max="4" width="11.625" style="1" customWidth="1"/>
    <col min="5" max="5" width="12.125" style="1" customWidth="1"/>
    <col min="6" max="7" width="11.875" style="1" customWidth="1"/>
    <col min="8" max="9" width="11.75390625" style="1" customWidth="1"/>
    <col min="10" max="10" width="8.125" style="1" customWidth="1"/>
    <col min="11" max="11" width="13.125" style="1" customWidth="1"/>
    <col min="12" max="12" width="8.625" style="1" customWidth="1"/>
    <col min="13" max="13" width="8.00390625" style="0" customWidth="1"/>
    <col min="14" max="14" width="6.875" style="0" customWidth="1"/>
    <col min="15" max="15" width="5.375" style="0" customWidth="1"/>
  </cols>
  <sheetData>
    <row r="1" spans="1:15" ht="36" customHeight="1">
      <c r="A1" s="441" t="s">
        <v>441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</row>
    <row r="2" spans="1:9" ht="18">
      <c r="A2" s="3"/>
      <c r="B2" s="3"/>
      <c r="C2" s="3"/>
      <c r="D2" s="3"/>
      <c r="E2" s="3"/>
      <c r="F2" s="3"/>
      <c r="G2" s="3"/>
      <c r="H2" s="3"/>
      <c r="I2" s="3"/>
    </row>
    <row r="3" spans="1:15" ht="12.75">
      <c r="A3" s="15"/>
      <c r="B3" s="15"/>
      <c r="C3" s="15"/>
      <c r="D3" s="15"/>
      <c r="E3" s="15"/>
      <c r="F3" s="15"/>
      <c r="G3" s="15"/>
      <c r="J3" s="32"/>
      <c r="K3" s="32"/>
      <c r="O3" s="16" t="s">
        <v>17</v>
      </c>
    </row>
    <row r="4" spans="1:15" s="17" customFormat="1" ht="18.75" customHeight="1">
      <c r="A4" s="466" t="s">
        <v>1</v>
      </c>
      <c r="B4" s="466" t="s">
        <v>2</v>
      </c>
      <c r="C4" s="462" t="s">
        <v>3</v>
      </c>
      <c r="D4" s="462" t="s">
        <v>58</v>
      </c>
      <c r="E4" s="462" t="s">
        <v>435</v>
      </c>
      <c r="F4" s="464" t="s">
        <v>5</v>
      </c>
      <c r="G4" s="470"/>
      <c r="H4" s="470"/>
      <c r="I4" s="470"/>
      <c r="J4" s="470"/>
      <c r="K4" s="470"/>
      <c r="L4" s="470"/>
      <c r="M4" s="470"/>
      <c r="N4" s="470"/>
      <c r="O4" s="465"/>
    </row>
    <row r="5" spans="1:15" s="17" customFormat="1" ht="20.25" customHeight="1">
      <c r="A5" s="467"/>
      <c r="B5" s="467"/>
      <c r="C5" s="469"/>
      <c r="D5" s="469"/>
      <c r="E5" s="413"/>
      <c r="F5" s="462" t="s">
        <v>11</v>
      </c>
      <c r="G5" s="246"/>
      <c r="H5" s="461" t="s">
        <v>5</v>
      </c>
      <c r="I5" s="461"/>
      <c r="J5" s="461"/>
      <c r="K5" s="461"/>
      <c r="L5" s="462" t="s">
        <v>12</v>
      </c>
      <c r="M5" s="457" t="s">
        <v>5</v>
      </c>
      <c r="N5" s="458"/>
      <c r="O5" s="459"/>
    </row>
    <row r="6" spans="1:15" s="17" customFormat="1" ht="63.75" customHeight="1">
      <c r="A6" s="467"/>
      <c r="B6" s="467"/>
      <c r="C6" s="469"/>
      <c r="D6" s="469"/>
      <c r="E6" s="413"/>
      <c r="F6" s="469"/>
      <c r="G6" s="247" t="s">
        <v>436</v>
      </c>
      <c r="H6" s="464" t="s">
        <v>51</v>
      </c>
      <c r="I6" s="465"/>
      <c r="J6" s="462" t="s">
        <v>54</v>
      </c>
      <c r="K6" s="462" t="s">
        <v>55</v>
      </c>
      <c r="L6" s="469"/>
      <c r="M6" s="461" t="s">
        <v>57</v>
      </c>
      <c r="N6" s="461" t="s">
        <v>61</v>
      </c>
      <c r="O6" s="461" t="s">
        <v>60</v>
      </c>
    </row>
    <row r="7" spans="1:15" s="17" customFormat="1" ht="63.75">
      <c r="A7" s="468"/>
      <c r="B7" s="468"/>
      <c r="C7" s="463"/>
      <c r="D7" s="463"/>
      <c r="E7" s="414"/>
      <c r="F7" s="463"/>
      <c r="G7" s="31"/>
      <c r="H7" s="31" t="s">
        <v>313</v>
      </c>
      <c r="I7" s="31" t="s">
        <v>53</v>
      </c>
      <c r="J7" s="463"/>
      <c r="K7" s="463"/>
      <c r="L7" s="463"/>
      <c r="M7" s="461"/>
      <c r="N7" s="461"/>
      <c r="O7" s="461"/>
    </row>
    <row r="8" spans="1:15" s="17" customFormat="1" ht="10.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</row>
    <row r="9" spans="1:15" s="17" customFormat="1" ht="14.25" customHeight="1">
      <c r="A9" s="252" t="s">
        <v>116</v>
      </c>
      <c r="B9" s="252" t="s">
        <v>136</v>
      </c>
      <c r="C9" s="253">
        <v>2010</v>
      </c>
      <c r="D9" s="254">
        <v>5157</v>
      </c>
      <c r="E9" s="254">
        <v>5156.59</v>
      </c>
      <c r="F9" s="254">
        <v>5157</v>
      </c>
      <c r="G9" s="254">
        <v>5156.59</v>
      </c>
      <c r="H9" s="254"/>
      <c r="I9" s="254">
        <v>5156.59</v>
      </c>
      <c r="J9" s="254"/>
      <c r="K9" s="254"/>
      <c r="L9" s="255"/>
      <c r="M9" s="255"/>
      <c r="N9" s="255"/>
      <c r="O9" s="255"/>
    </row>
    <row r="10" spans="1:15" s="17" customFormat="1" ht="15" customHeight="1">
      <c r="A10" s="256">
        <v>750</v>
      </c>
      <c r="B10" s="256">
        <v>75011</v>
      </c>
      <c r="C10" s="256">
        <v>2010</v>
      </c>
      <c r="D10" s="257">
        <v>41501</v>
      </c>
      <c r="E10" s="257">
        <v>22344</v>
      </c>
      <c r="F10" s="257">
        <v>41501</v>
      </c>
      <c r="G10" s="257">
        <v>20751</v>
      </c>
      <c r="H10" s="257">
        <f>SUM(G10)</f>
        <v>20751</v>
      </c>
      <c r="I10" s="257"/>
      <c r="J10" s="257"/>
      <c r="K10" s="257"/>
      <c r="L10" s="257"/>
      <c r="M10" s="258"/>
      <c r="N10" s="259"/>
      <c r="O10" s="259"/>
    </row>
    <row r="11" spans="1:15" s="17" customFormat="1" ht="16.5" customHeight="1">
      <c r="A11" s="256">
        <v>751</v>
      </c>
      <c r="B11" s="256">
        <v>75101</v>
      </c>
      <c r="C11" s="256">
        <v>2010</v>
      </c>
      <c r="D11" s="257">
        <v>909</v>
      </c>
      <c r="E11" s="257">
        <v>456</v>
      </c>
      <c r="F11" s="257">
        <v>909</v>
      </c>
      <c r="G11" s="257">
        <v>456</v>
      </c>
      <c r="H11" s="257">
        <f>SUM(G11)</f>
        <v>456</v>
      </c>
      <c r="I11" s="257"/>
      <c r="J11" s="257"/>
      <c r="K11" s="257"/>
      <c r="L11" s="257"/>
      <c r="M11" s="258"/>
      <c r="N11" s="259"/>
      <c r="O11" s="259"/>
    </row>
    <row r="12" spans="1:15" s="17" customFormat="1" ht="15" customHeight="1">
      <c r="A12" s="256">
        <v>852</v>
      </c>
      <c r="B12" s="256">
        <v>85212</v>
      </c>
      <c r="C12" s="256">
        <v>2010</v>
      </c>
      <c r="D12" s="257">
        <v>1908429</v>
      </c>
      <c r="E12" s="257">
        <v>966065</v>
      </c>
      <c r="F12" s="257">
        <v>1908429</v>
      </c>
      <c r="G12" s="257">
        <v>957253.02</v>
      </c>
      <c r="H12" s="257">
        <v>53511.48</v>
      </c>
      <c r="I12" s="257">
        <v>2090.84</v>
      </c>
      <c r="J12" s="257"/>
      <c r="K12" s="257">
        <v>901650.7</v>
      </c>
      <c r="L12" s="257"/>
      <c r="M12" s="258"/>
      <c r="N12" s="259"/>
      <c r="O12" s="259"/>
    </row>
    <row r="13" spans="1:15" s="17" customFormat="1" ht="21" customHeight="1">
      <c r="A13" s="256">
        <v>852</v>
      </c>
      <c r="B13" s="256">
        <v>85213</v>
      </c>
      <c r="C13" s="256">
        <v>2010</v>
      </c>
      <c r="D13" s="257">
        <v>5215</v>
      </c>
      <c r="E13" s="257">
        <v>4725</v>
      </c>
      <c r="F13" s="257">
        <v>5215</v>
      </c>
      <c r="G13" s="257">
        <v>4669.11</v>
      </c>
      <c r="H13" s="257"/>
      <c r="I13" s="257">
        <v>4669.11</v>
      </c>
      <c r="J13" s="257"/>
      <c r="K13" s="257"/>
      <c r="L13" s="257"/>
      <c r="M13" s="258"/>
      <c r="N13" s="259"/>
      <c r="O13" s="259"/>
    </row>
    <row r="14" spans="1:15" s="17" customFormat="1" ht="17.25" customHeight="1">
      <c r="A14" s="256">
        <v>852</v>
      </c>
      <c r="B14" s="256">
        <v>85295</v>
      </c>
      <c r="C14" s="256">
        <v>2010</v>
      </c>
      <c r="D14" s="257">
        <v>13500</v>
      </c>
      <c r="E14" s="257">
        <v>13500</v>
      </c>
      <c r="F14" s="257">
        <v>13500</v>
      </c>
      <c r="G14" s="257">
        <v>13500</v>
      </c>
      <c r="H14" s="257"/>
      <c r="I14" s="257"/>
      <c r="J14" s="257"/>
      <c r="K14" s="257">
        <v>13500</v>
      </c>
      <c r="L14" s="257"/>
      <c r="M14" s="258"/>
      <c r="N14" s="259"/>
      <c r="O14" s="259"/>
    </row>
    <row r="15" spans="1:15" s="19" customFormat="1" ht="24.75" customHeight="1">
      <c r="A15" s="460" t="s">
        <v>33</v>
      </c>
      <c r="B15" s="460"/>
      <c r="C15" s="460"/>
      <c r="D15" s="250">
        <f>SUM(D9:D14)</f>
        <v>1974711</v>
      </c>
      <c r="E15" s="250">
        <f aca="true" t="shared" si="0" ref="E15:K15">SUM(E9:E14)</f>
        <v>1012246.59</v>
      </c>
      <c r="F15" s="250">
        <f t="shared" si="0"/>
        <v>1974711</v>
      </c>
      <c r="G15" s="250">
        <f t="shared" si="0"/>
        <v>1001785.72</v>
      </c>
      <c r="H15" s="250">
        <f t="shared" si="0"/>
        <v>74718.48000000001</v>
      </c>
      <c r="I15" s="250">
        <f t="shared" si="0"/>
        <v>11916.54</v>
      </c>
      <c r="J15" s="250">
        <f t="shared" si="0"/>
        <v>0</v>
      </c>
      <c r="K15" s="250">
        <f t="shared" si="0"/>
        <v>915150.7</v>
      </c>
      <c r="L15" s="251"/>
      <c r="M15" s="251"/>
      <c r="N15" s="251"/>
      <c r="O15" s="251"/>
    </row>
    <row r="19" ht="12.75">
      <c r="I19" s="249"/>
    </row>
    <row r="23" ht="12.75">
      <c r="I23" s="249"/>
    </row>
  </sheetData>
  <sheetProtection/>
  <mergeCells count="18">
    <mergeCell ref="A1:O1"/>
    <mergeCell ref="H6:I6"/>
    <mergeCell ref="A4:A7"/>
    <mergeCell ref="B4:B7"/>
    <mergeCell ref="C4:C7"/>
    <mergeCell ref="D4:D7"/>
    <mergeCell ref="F5:F7"/>
    <mergeCell ref="F4:O4"/>
    <mergeCell ref="O6:O7"/>
    <mergeCell ref="L5:L7"/>
    <mergeCell ref="M5:O5"/>
    <mergeCell ref="A15:C15"/>
    <mergeCell ref="H5:K5"/>
    <mergeCell ref="J6:J7"/>
    <mergeCell ref="K6:K7"/>
    <mergeCell ref="M6:M7"/>
    <mergeCell ref="N6:N7"/>
    <mergeCell ref="E4:E7"/>
  </mergeCells>
  <printOptions horizontalCentered="1"/>
  <pageMargins left="0.3937007874015748" right="0.3937007874015748" top="1.4960629921259843" bottom="0.7874015748031497" header="0.5118110236220472" footer="0.5118110236220472"/>
  <pageSetup horizontalDpi="600" verticalDpi="600" orientation="landscape" paperSize="9" r:id="rId1"/>
  <headerFooter alignWithMargins="0">
    <oddHeader>&amp;RZałącznik nr 7
do  informacji Wójta Gminy Łączna za I półrocze 2012r.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R6" sqref="R6"/>
    </sheetView>
  </sheetViews>
  <sheetFormatPr defaultColWidth="9.00390625" defaultRowHeight="12.75"/>
  <cols>
    <col min="1" max="1" width="12.75390625" style="35" customWidth="1"/>
    <col min="2" max="2" width="4.625" style="35" customWidth="1"/>
    <col min="3" max="3" width="5.25390625" style="35" customWidth="1"/>
    <col min="4" max="4" width="8.75390625" style="35" customWidth="1"/>
    <col min="5" max="5" width="10.125" style="35" customWidth="1"/>
    <col min="6" max="6" width="6.875" style="35" customWidth="1"/>
    <col min="7" max="7" width="7.375" style="35" customWidth="1"/>
    <col min="8" max="8" width="7.75390625" style="35" customWidth="1"/>
    <col min="9" max="9" width="6.625" style="35" customWidth="1"/>
    <col min="10" max="10" width="6.375" style="35" customWidth="1"/>
    <col min="11" max="11" width="8.00390625" style="35" customWidth="1"/>
    <col min="12" max="12" width="6.375" style="35" customWidth="1"/>
    <col min="13" max="13" width="7.00390625" style="35" customWidth="1"/>
    <col min="14" max="15" width="9.625" style="35" customWidth="1"/>
    <col min="16" max="16" width="9.75390625" style="33" customWidth="1"/>
    <col min="17" max="17" width="10.75390625" style="33" customWidth="1"/>
    <col min="18" max="16384" width="9.125" style="33" customWidth="1"/>
  </cols>
  <sheetData>
    <row r="1" spans="1:17" ht="14.25">
      <c r="A1" s="476" t="s">
        <v>442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</row>
    <row r="2" spans="1:8" ht="18.75">
      <c r="A2" s="34"/>
      <c r="B2" s="34"/>
      <c r="C2" s="34"/>
      <c r="D2" s="34"/>
      <c r="E2" s="34"/>
      <c r="F2" s="34"/>
      <c r="G2" s="34"/>
      <c r="H2" s="34"/>
    </row>
    <row r="3" spans="1:17" ht="12.75">
      <c r="A3" s="36"/>
      <c r="B3" s="36"/>
      <c r="C3" s="36"/>
      <c r="D3" s="36"/>
      <c r="E3" s="36"/>
      <c r="F3" s="36"/>
      <c r="Q3" s="37"/>
    </row>
    <row r="4" spans="1:17" s="42" customFormat="1" ht="18.75" customHeight="1">
      <c r="A4" s="473" t="s">
        <v>15</v>
      </c>
      <c r="B4" s="480" t="s">
        <v>1</v>
      </c>
      <c r="C4" s="480" t="s">
        <v>2</v>
      </c>
      <c r="D4" s="473" t="s">
        <v>59</v>
      </c>
      <c r="E4" s="260"/>
      <c r="F4" s="477" t="s">
        <v>5</v>
      </c>
      <c r="G4" s="478"/>
      <c r="H4" s="478"/>
      <c r="I4" s="478"/>
      <c r="J4" s="478"/>
      <c r="K4" s="478"/>
      <c r="L4" s="478"/>
      <c r="M4" s="478"/>
      <c r="N4" s="478"/>
      <c r="O4" s="478"/>
      <c r="P4" s="478"/>
      <c r="Q4" s="479"/>
    </row>
    <row r="5" spans="1:17" s="42" customFormat="1" ht="20.25" customHeight="1">
      <c r="A5" s="474"/>
      <c r="B5" s="493"/>
      <c r="C5" s="493"/>
      <c r="D5" s="474"/>
      <c r="E5" s="248"/>
      <c r="F5" s="473" t="s">
        <v>11</v>
      </c>
      <c r="G5" s="492" t="s">
        <v>5</v>
      </c>
      <c r="H5" s="492"/>
      <c r="I5" s="492"/>
      <c r="J5" s="492"/>
      <c r="K5" s="492"/>
      <c r="L5" s="492"/>
      <c r="M5" s="492"/>
      <c r="N5" s="473" t="s">
        <v>12</v>
      </c>
      <c r="O5" s="260"/>
      <c r="P5" s="471" t="s">
        <v>5</v>
      </c>
      <c r="Q5" s="472"/>
    </row>
    <row r="6" spans="1:17" s="42" customFormat="1" ht="63.75" customHeight="1">
      <c r="A6" s="474"/>
      <c r="B6" s="493"/>
      <c r="C6" s="493"/>
      <c r="D6" s="474"/>
      <c r="E6" s="248" t="s">
        <v>361</v>
      </c>
      <c r="F6" s="474"/>
      <c r="G6" s="477" t="s">
        <v>51</v>
      </c>
      <c r="H6" s="479"/>
      <c r="I6" s="473" t="s">
        <v>54</v>
      </c>
      <c r="J6" s="473" t="s">
        <v>55</v>
      </c>
      <c r="K6" s="473" t="s">
        <v>56</v>
      </c>
      <c r="L6" s="473" t="s">
        <v>106</v>
      </c>
      <c r="M6" s="473" t="s">
        <v>29</v>
      </c>
      <c r="N6" s="474"/>
      <c r="O6" s="248" t="s">
        <v>361</v>
      </c>
      <c r="P6" s="482" t="s">
        <v>57</v>
      </c>
      <c r="Q6" s="480" t="s">
        <v>361</v>
      </c>
    </row>
    <row r="7" spans="1:17" s="42" customFormat="1" ht="63">
      <c r="A7" s="475"/>
      <c r="B7" s="481"/>
      <c r="C7" s="481"/>
      <c r="D7" s="475"/>
      <c r="E7" s="43"/>
      <c r="F7" s="475"/>
      <c r="G7" s="43" t="s">
        <v>52</v>
      </c>
      <c r="H7" s="44" t="s">
        <v>53</v>
      </c>
      <c r="I7" s="475"/>
      <c r="J7" s="475"/>
      <c r="K7" s="475"/>
      <c r="L7" s="475"/>
      <c r="M7" s="475"/>
      <c r="N7" s="475"/>
      <c r="O7" s="43"/>
      <c r="P7" s="482"/>
      <c r="Q7" s="481"/>
    </row>
    <row r="8" spans="1:17" ht="6" customHeight="1">
      <c r="A8" s="39">
        <v>1</v>
      </c>
      <c r="B8" s="39">
        <v>2</v>
      </c>
      <c r="C8" s="39">
        <v>3</v>
      </c>
      <c r="D8" s="39"/>
      <c r="E8" s="39"/>
      <c r="F8" s="39">
        <v>5</v>
      </c>
      <c r="G8" s="39">
        <v>6</v>
      </c>
      <c r="H8" s="39">
        <v>7</v>
      </c>
      <c r="I8" s="39">
        <v>8</v>
      </c>
      <c r="J8" s="39">
        <v>9</v>
      </c>
      <c r="K8" s="39">
        <v>10</v>
      </c>
      <c r="L8" s="39">
        <v>11</v>
      </c>
      <c r="M8" s="39">
        <v>12</v>
      </c>
      <c r="N8" s="39">
        <v>13</v>
      </c>
      <c r="O8" s="39"/>
      <c r="P8" s="39">
        <v>14</v>
      </c>
      <c r="Q8" s="39">
        <v>16</v>
      </c>
    </row>
    <row r="9" spans="1:17" ht="64.5" customHeight="1">
      <c r="A9" s="483" t="s">
        <v>38</v>
      </c>
      <c r="B9" s="484"/>
      <c r="C9" s="48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290"/>
      <c r="P9" s="126"/>
      <c r="Q9" s="291"/>
    </row>
    <row r="10" spans="1:17" ht="41.25" customHeight="1">
      <c r="A10" s="165" t="s">
        <v>115</v>
      </c>
      <c r="B10" s="166" t="s">
        <v>116</v>
      </c>
      <c r="C10" s="166" t="s">
        <v>117</v>
      </c>
      <c r="D10" s="265">
        <v>160000</v>
      </c>
      <c r="E10" s="288">
        <v>82513.98</v>
      </c>
      <c r="F10" s="265"/>
      <c r="G10" s="265"/>
      <c r="H10" s="265"/>
      <c r="I10" s="265"/>
      <c r="J10" s="265"/>
      <c r="K10" s="265"/>
      <c r="L10" s="265"/>
      <c r="M10" s="265"/>
      <c r="N10" s="265">
        <v>160000</v>
      </c>
      <c r="O10" s="288">
        <f>SUM(E10)</f>
        <v>82513.98</v>
      </c>
      <c r="P10" s="266">
        <v>160000</v>
      </c>
      <c r="Q10" s="292">
        <f>SUM(O10)</f>
        <v>82513.98</v>
      </c>
    </row>
    <row r="11" spans="1:17" ht="41.25" customHeight="1">
      <c r="A11" s="169"/>
      <c r="B11" s="170"/>
      <c r="C11" s="170"/>
      <c r="D11" s="171"/>
      <c r="E11" s="289"/>
      <c r="F11" s="171"/>
      <c r="G11" s="171"/>
      <c r="H11" s="171"/>
      <c r="I11" s="171"/>
      <c r="J11" s="171"/>
      <c r="K11" s="171"/>
      <c r="L11" s="171"/>
      <c r="M11" s="171"/>
      <c r="N11" s="171"/>
      <c r="O11" s="289"/>
      <c r="P11" s="172"/>
      <c r="Q11" s="293"/>
    </row>
    <row r="12" spans="1:17" ht="57" customHeight="1">
      <c r="A12" s="489" t="s">
        <v>118</v>
      </c>
      <c r="B12" s="490"/>
      <c r="C12" s="491"/>
      <c r="D12" s="167"/>
      <c r="E12" s="261"/>
      <c r="F12" s="167"/>
      <c r="G12" s="167"/>
      <c r="H12" s="167"/>
      <c r="I12" s="167"/>
      <c r="J12" s="167"/>
      <c r="K12" s="167"/>
      <c r="L12" s="167"/>
      <c r="M12" s="167"/>
      <c r="N12" s="167"/>
      <c r="O12" s="261"/>
      <c r="P12" s="168"/>
      <c r="Q12" s="294"/>
    </row>
    <row r="13" spans="1:17" ht="25.5">
      <c r="A13" s="40" t="s">
        <v>119</v>
      </c>
      <c r="B13" s="40">
        <v>600</v>
      </c>
      <c r="C13" s="40">
        <v>60014</v>
      </c>
      <c r="D13" s="262">
        <v>200000</v>
      </c>
      <c r="E13" s="263">
        <v>0</v>
      </c>
      <c r="F13" s="262"/>
      <c r="G13" s="262"/>
      <c r="H13" s="262"/>
      <c r="I13" s="262"/>
      <c r="J13" s="262"/>
      <c r="K13" s="262"/>
      <c r="L13" s="262"/>
      <c r="M13" s="262"/>
      <c r="N13" s="262">
        <f>SUM(D13)</f>
        <v>200000</v>
      </c>
      <c r="O13" s="263">
        <v>0</v>
      </c>
      <c r="P13" s="264">
        <f>SUM(D13)</f>
        <v>200000</v>
      </c>
      <c r="Q13" s="263">
        <v>0</v>
      </c>
    </row>
    <row r="14" spans="1:17" s="36" customFormat="1" ht="24.75" customHeight="1">
      <c r="A14" s="486" t="s">
        <v>33</v>
      </c>
      <c r="B14" s="487"/>
      <c r="C14" s="488"/>
      <c r="D14" s="296">
        <f>SUM(D10:D13)</f>
        <v>360000</v>
      </c>
      <c r="E14" s="295">
        <f>SUM(E10:E13)</f>
        <v>82513.98</v>
      </c>
      <c r="F14" s="296">
        <f aca="true" t="shared" si="0" ref="F14:Q14">SUM(F10:F13)</f>
        <v>0</v>
      </c>
      <c r="G14" s="296">
        <f t="shared" si="0"/>
        <v>0</v>
      </c>
      <c r="H14" s="296">
        <f t="shared" si="0"/>
        <v>0</v>
      </c>
      <c r="I14" s="296">
        <f t="shared" si="0"/>
        <v>0</v>
      </c>
      <c r="J14" s="296">
        <f t="shared" si="0"/>
        <v>0</v>
      </c>
      <c r="K14" s="296">
        <f t="shared" si="0"/>
        <v>0</v>
      </c>
      <c r="L14" s="296">
        <f t="shared" si="0"/>
        <v>0</v>
      </c>
      <c r="M14" s="296">
        <f t="shared" si="0"/>
        <v>0</v>
      </c>
      <c r="N14" s="296">
        <f t="shared" si="0"/>
        <v>360000</v>
      </c>
      <c r="O14" s="295">
        <f t="shared" si="0"/>
        <v>82513.98</v>
      </c>
      <c r="P14" s="296">
        <f t="shared" si="0"/>
        <v>360000</v>
      </c>
      <c r="Q14" s="295">
        <f t="shared" si="0"/>
        <v>82513.98</v>
      </c>
    </row>
    <row r="15" spans="4:17" ht="12.75"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8"/>
      <c r="Q15" s="298"/>
    </row>
  </sheetData>
  <sheetProtection/>
  <mergeCells count="21">
    <mergeCell ref="C4:C7"/>
    <mergeCell ref="P6:P7"/>
    <mergeCell ref="A9:C9"/>
    <mergeCell ref="L6:L7"/>
    <mergeCell ref="A14:C14"/>
    <mergeCell ref="A12:C12"/>
    <mergeCell ref="G5:M5"/>
    <mergeCell ref="M6:M7"/>
    <mergeCell ref="G6:H6"/>
    <mergeCell ref="A4:A7"/>
    <mergeCell ref="B4:B7"/>
    <mergeCell ref="P5:Q5"/>
    <mergeCell ref="F5:F7"/>
    <mergeCell ref="A1:Q1"/>
    <mergeCell ref="D4:D7"/>
    <mergeCell ref="F4:Q4"/>
    <mergeCell ref="I6:I7"/>
    <mergeCell ref="J6:J7"/>
    <mergeCell ref="K6:K7"/>
    <mergeCell ref="Q6:Q7"/>
    <mergeCell ref="N5:N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r:id="rId1"/>
  <headerFooter alignWithMargins="0">
    <oddHeader>&amp;RZałącznik nr 8
do informacji Wojta Gminy Łaczna za I półrocze 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łączna</cp:lastModifiedBy>
  <cp:lastPrinted>2012-08-17T10:47:38Z</cp:lastPrinted>
  <dcterms:created xsi:type="dcterms:W3CDTF">1998-12-09T13:02:10Z</dcterms:created>
  <dcterms:modified xsi:type="dcterms:W3CDTF">2012-09-04T11:32:36Z</dcterms:modified>
  <cp:category/>
  <cp:version/>
  <cp:contentType/>
  <cp:contentStatus/>
</cp:coreProperties>
</file>