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2maj" sheetId="3" r:id="rId3"/>
    <sheet name="3" sheetId="4" r:id="rId4"/>
    <sheet name="4" sheetId="5" r:id="rId5"/>
    <sheet name="Nr 5" sheetId="6" r:id="rId6"/>
    <sheet name="nr 6" sheetId="7" r:id="rId7"/>
    <sheet name="nr 7" sheetId="8" r:id="rId8"/>
    <sheet name="nr 8" sheetId="9" r:id="rId9"/>
    <sheet name="nr 10" sheetId="10" r:id="rId10"/>
    <sheet name="nr 9" sheetId="11" r:id="rId11"/>
    <sheet name="nr 11" sheetId="12" r:id="rId12"/>
    <sheet name="nr 12" sheetId="13" r:id="rId13"/>
    <sheet name="nr 13" sheetId="14" r:id="rId14"/>
    <sheet name="13" sheetId="15" r:id="rId15"/>
    <sheet name="zmwyd" sheetId="16" r:id="rId16"/>
  </sheets>
  <definedNames>
    <definedName name="_xlnm.Print_Titles" localSheetId="13">'nr 13'!$3:$4</definedName>
  </definedNames>
  <calcPr fullCalcOnLoad="1"/>
</workbook>
</file>

<file path=xl/sharedStrings.xml><?xml version="1.0" encoding="utf-8"?>
<sst xmlns="http://schemas.openxmlformats.org/spreadsheetml/2006/main" count="900" uniqueCount="431">
  <si>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</si>
  <si>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</si>
  <si>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</si>
  <si>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</si>
  <si>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</si>
  <si>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</si>
  <si>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</si>
  <si>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</si>
  <si>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</si>
  <si>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</si>
  <si>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</si>
  <si>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</si>
  <si>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</si>
  <si>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</si>
  <si>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</si>
  <si>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</si>
  <si>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</si>
  <si>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</si>
  <si>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</si>
  <si>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</si>
  <si>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</si>
  <si>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</si>
  <si>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</si>
  <si>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</si>
  <si>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</si>
  <si>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</si>
  <si>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</si>
  <si>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</si>
  <si>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</si>
  <si>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</si>
  <si>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</si>
  <si>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</si>
  <si>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</si>
  <si>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</si>
  <si>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</si>
  <si>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</si>
  <si>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</si>
  <si>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</si>
  <si>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</si>
  <si>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L.p.</t>
  </si>
  <si>
    <t>Wyszczególnienie</t>
  </si>
  <si>
    <t>Stan środków obrotowych na początek roku</t>
  </si>
  <si>
    <t>Wydatki</t>
  </si>
  <si>
    <t>Stan środków obrotowych na koniec roku</t>
  </si>
  <si>
    <t>w tym: dotacja
z budżetu</t>
  </si>
  <si>
    <t>Przychody</t>
  </si>
  <si>
    <t>Dochody</t>
  </si>
  <si>
    <t>przedmiotowa</t>
  </si>
  <si>
    <t>kwota netto</t>
  </si>
  <si>
    <t>Udzielone pożyczki</t>
  </si>
  <si>
    <t>Plan
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</si>
  <si>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</si>
  <si>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</si>
  <si>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</si>
  <si>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</si>
  <si>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</si>
  <si>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</si>
  <si>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</si>
  <si>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</si>
  <si>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</si>
  <si>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</si>
  <si>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</si>
  <si>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kwota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</si>
  <si>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</si>
  <si>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</si>
  <si>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</si>
  <si>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</si>
  <si>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</si>
  <si>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</si>
  <si>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źródło</t>
  </si>
  <si>
    <t>Wartość zadania: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</si>
  <si>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</si>
  <si>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</si>
  <si>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</si>
  <si>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</si>
  <si>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</si>
  <si>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</si>
  <si>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</si>
  <si>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</si>
  <si>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</si>
  <si>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</si>
  <si>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</si>
  <si>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</si>
  <si>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</si>
  <si>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</si>
  <si>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</si>
  <si>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</si>
  <si>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</si>
  <si>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</si>
  <si>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</si>
  <si>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</si>
  <si>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</si>
  <si>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</si>
  <si>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</si>
  <si>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</si>
  <si>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</si>
  <si>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</si>
  <si>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</si>
  <si>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</si>
  <si>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</si>
  <si>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</si>
  <si>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</si>
  <si>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</si>
  <si>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</si>
  <si>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</si>
  <si>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</si>
  <si>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</si>
  <si>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</si>
  <si>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</si>
  <si>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</si>
  <si>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</si>
  <si>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</si>
  <si>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</si>
  <si>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I. Dotacje dla jednostek sektora finansów publicznych</t>
  </si>
  <si>
    <t>II. Dotacje dla jednostek spoza sektora finansów publicznych</t>
  </si>
  <si>
    <t>Budowa kanalizacji Osełków</t>
  </si>
  <si>
    <t>010</t>
  </si>
  <si>
    <t>01010</t>
  </si>
  <si>
    <t>II. Dochody i wydatki związane z pomocą rzeczową lub finansową realizowaną na podstawie porozumień między j.s.t.</t>
  </si>
  <si>
    <t>Dostarczanie ciepła</t>
  </si>
  <si>
    <t xml:space="preserve">Dostarczanie wody </t>
  </si>
  <si>
    <t>Gospodarka ściekowa i ochrona wód</t>
  </si>
  <si>
    <t>Zakład Gospodarki Komunalnej</t>
  </si>
  <si>
    <t>Szkoła Podstawowa w Gożdzie</t>
  </si>
  <si>
    <t>dopłata do cen wody</t>
  </si>
  <si>
    <t>dopłata do cen ścieków</t>
  </si>
  <si>
    <t>Gminna instytucja kultury - biblioteka gminna</t>
  </si>
  <si>
    <t>Dotacja celowa z budżetu na finansowanie lub dofinansowanie zadań - zorganizowanie wypoczynku letniego dla dzieci z rodzin, w których występuje problem alkoholowy</t>
  </si>
  <si>
    <t>wyłoniona w drodze konkursu</t>
  </si>
  <si>
    <t>Dotacja celowa z budżetu na finansowanie lub dofinansowanie zadań - na zadania z zakresu kultury fizycznej i sportu</t>
  </si>
  <si>
    <t>Rolnictwo i Łowiectwo</t>
  </si>
  <si>
    <t>Infrastruktura wodociagowa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</si>
  <si>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</si>
  <si>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</si>
  <si>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</si>
  <si>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</si>
  <si>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</si>
  <si>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</si>
  <si>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</si>
  <si>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</si>
  <si>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</si>
  <si>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</si>
  <si>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</si>
  <si>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</si>
  <si>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</si>
  <si>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</si>
  <si>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</si>
  <si>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</si>
  <si>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</si>
  <si>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</si>
  <si>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</si>
  <si>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</si>
  <si>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</si>
  <si>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</si>
  <si>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</si>
  <si>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</si>
  <si>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</si>
  <si>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władzy, kontroli i ochrony prawa oraz sądownictwa</t>
  </si>
  <si>
    <t xml:space="preserve">Urzędy naczelnych organów władzy, kontroli i ochrony prawa </t>
  </si>
  <si>
    <t>Bezpieczeństwo publiczne i ochrona przeciwpożarowa</t>
  </si>
  <si>
    <t>Komendy powiatowe Państwowej Straży Pożarnej</t>
  </si>
  <si>
    <t>Ochotnicze straże pożarne</t>
  </si>
  <si>
    <t>Zarządzanie kryzysowe</t>
  </si>
  <si>
    <t>Dochody od osób prawnych, od osób fizycznych i od innych jednostek nieposiadających osobowości prawnej oraz wydatków związanych z ich poborem</t>
  </si>
  <si>
    <t>Pobór podatków, opłat i niepodatkowych należności budżetowych</t>
  </si>
  <si>
    <t>Obsługa długu publicznego</t>
  </si>
  <si>
    <t>Obsługa papierów wartościowych, kredytów i pożyczek jst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</si>
  <si>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</si>
  <si>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</si>
  <si>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</si>
  <si>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</si>
  <si>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</si>
  <si>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</si>
  <si>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</si>
  <si>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</si>
  <si>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</si>
  <si>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</si>
  <si>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</si>
  <si>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Przeciwdziałanie alkoholizmowi</t>
  </si>
  <si>
    <t>Pomoc społeczne</t>
  </si>
  <si>
    <t>Pomy pomocy społecznej</t>
  </si>
  <si>
    <t>Świadczenia rodzinne oiraz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</si>
  <si>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centum integracji społecznej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</si>
  <si>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</si>
  <si>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</si>
  <si>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</si>
  <si>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</si>
  <si>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</si>
  <si>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</si>
  <si>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Oczyszczanie miast i wsi</t>
  </si>
  <si>
    <t>Oswietlenie ulic,placów i dróg</t>
  </si>
  <si>
    <t>Kultura i ochrona dziedzictwa narodowego</t>
  </si>
  <si>
    <t>Biblioteka</t>
  </si>
  <si>
    <t xml:space="preserve">Kultura fizyczna i sport </t>
  </si>
  <si>
    <t>Zadania z zakresu kultury fizycznej i sportu</t>
  </si>
  <si>
    <t>020</t>
  </si>
  <si>
    <t>Leśnictwo</t>
  </si>
  <si>
    <t>02001</t>
  </si>
  <si>
    <t>Gospodarka leśna</t>
  </si>
  <si>
    <t>0490</t>
  </si>
  <si>
    <t>0690</t>
  </si>
  <si>
    <t>Wpływy z różnych opłat</t>
  </si>
  <si>
    <t>700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</si>
  <si>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</si>
  <si>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</si>
  <si>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</si>
  <si>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</si>
  <si>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</si>
  <si>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2010</t>
  </si>
  <si>
    <t>2360</t>
  </si>
  <si>
    <t>Dochody jst związane z realizacją zadań z zakresu administracji rządowej oraz innych zadań zleconych ustawami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</si>
  <si>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</si>
  <si>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</si>
  <si>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</si>
  <si>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</si>
  <si>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</si>
  <si>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</si>
  <si>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</si>
  <si>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</si>
  <si>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</si>
  <si>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</si>
  <si>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</si>
  <si>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</si>
  <si>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</si>
  <si>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</si>
  <si>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</si>
  <si>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0910</t>
  </si>
  <si>
    <t>Odsetki od nieterminowych wpłat z tytułu podatków i opłat</t>
  </si>
  <si>
    <t>Wpływy z podatku rolnego, leśnego,podatku od spadków i darowizn,podatku od czynności cywilnoprawnych oraz podatków i opłat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</si>
  <si>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</si>
  <si>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</si>
  <si>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</si>
  <si>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</si>
  <si>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</si>
  <si>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</si>
  <si>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</si>
  <si>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</si>
  <si>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</si>
  <si>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</si>
  <si>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</si>
  <si>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</si>
  <si>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</si>
  <si>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</si>
  <si>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</si>
  <si>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</si>
  <si>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</si>
  <si>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</si>
  <si>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</si>
  <si>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</si>
  <si>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Część wyrównawcza subwencji ogólnej dla gmin</t>
  </si>
  <si>
    <t>Część równoważąca subwencji ogólnej dla gmin</t>
  </si>
  <si>
    <t>0830</t>
  </si>
  <si>
    <t>Wpływy z usług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</si>
  <si>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</si>
  <si>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</si>
  <si>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</si>
  <si>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</si>
  <si>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przekazane z budżetu państwa na realizację własnych zadań bieżących gminy</t>
  </si>
  <si>
    <t>Zasiłki i pomoc w naturze oraz składki na ubezpieczenia emerytalne i rentowe</t>
  </si>
  <si>
    <t>Ośrodki pomocy społecznej</t>
  </si>
  <si>
    <t>Urząd Gminy</t>
  </si>
  <si>
    <t>Budowa drogi Osełków-Stawik-Jaśle 2009-2013</t>
  </si>
  <si>
    <t>Przedszkole w Goździe</t>
  </si>
  <si>
    <t>Pomoc materialna dla uczniów</t>
  </si>
  <si>
    <t xml:space="preserve">EDUKACYJNAIOPIEKA </t>
  </si>
  <si>
    <t>Projekt: Dziś szansą na lepsze jutro</t>
  </si>
  <si>
    <t>Dochody bieżące-plan</t>
  </si>
  <si>
    <t>2990</t>
  </si>
  <si>
    <t>Procent wykonania</t>
  </si>
  <si>
    <t>2910</t>
  </si>
  <si>
    <t>2039</t>
  </si>
  <si>
    <t>2007</t>
  </si>
  <si>
    <t>2009</t>
  </si>
  <si>
    <t>Dochody majątkowe-plan</t>
  </si>
  <si>
    <t>Dochody bieżące  ogółem</t>
  </si>
  <si>
    <t>Rolnictwo i łowiectwo</t>
  </si>
  <si>
    <t>Wpłata środków finansowych z niewykorzystanych w terminie wydatków, które nie wygasają z upływem roku budżetowego</t>
  </si>
  <si>
    <t>Wpływy z innych lokalnych opłat pobieranych przez jst na podstawie odrębnych ustaw</t>
  </si>
  <si>
    <t>Pozostałe zadania w zakresie polityki społecznej</t>
  </si>
  <si>
    <t>Dotacje celowe w ramach programów finansowanych z udziałem środków europejskich oraz środków, o których mowaq w art.5 ust.1 pkt.3 oraz ust.3 pkt.5 i 6 ustawy, lub płatności w ramach budżetu środków europejskich</t>
  </si>
  <si>
    <t>Edukacyjna opieka wychowawcza</t>
  </si>
  <si>
    <t>Wpływy i wydatki związane z gromadzeniem środków z opłat i kar za korzystanie ze środowiska</t>
  </si>
  <si>
    <t>Plan wydatki bieżące</t>
  </si>
  <si>
    <t>wykonanie wydatki bieżące</t>
  </si>
  <si>
    <t>wynagrodzenia i skadki od nich naliczane -wykonanie</t>
  </si>
  <si>
    <t>wydatki związane z realizacją statutowych zadań -plan</t>
  </si>
  <si>
    <t>wydatki związane z realizacją statutowych zadań- wykonanie</t>
  </si>
  <si>
    <t>Dotacje na zadania bieżące -plan</t>
  </si>
  <si>
    <t>Wydatki na na obsługę długu (odsetki) -plan</t>
  </si>
  <si>
    <t>Wydatki na na obsługę długu (odsetki) -wykonanie</t>
  </si>
  <si>
    <t>Wydatki na programy finansowane z udziałem środków, o których mowa w art. 5 ust. 1 pkt 2 i 3 -plan</t>
  </si>
  <si>
    <t>Wydatki na programy finansowane z udziałem środków, o których mowa w art. 5 ust. 1 pkt 2 i 3 -wykonanie</t>
  </si>
  <si>
    <t>Świadczenia na rzecz osób fizycznych -plan</t>
  </si>
  <si>
    <t>Świadczenia na rzecz osób fizycznych- wykonanie</t>
  </si>
  <si>
    <t>Domy pomocy społecznej</t>
  </si>
  <si>
    <t>Wydatki majątkowe - plan</t>
  </si>
  <si>
    <t>Wydatki majątkowe -wykonanie</t>
  </si>
  <si>
    <t>inwestycje i zakupy inwestycyjne -plan</t>
  </si>
  <si>
    <t>inwestycje i zakupy inwestycyjne- wykonanie</t>
  </si>
  <si>
    <t>zakup i objęcie akcji i udziałów -plan</t>
  </si>
  <si>
    <t>zakup i objęcie akcji i udziałów- wykonanie</t>
  </si>
  <si>
    <t>wniesienie wkadów do spółek prawa handlowego- wykonanie</t>
  </si>
  <si>
    <t>wniesienie wkadów do spółek prawa handlowego   -plan</t>
  </si>
  <si>
    <t>60016</t>
  </si>
  <si>
    <t>plan</t>
  </si>
  <si>
    <t>Plan</t>
  </si>
  <si>
    <t>wykonanie</t>
  </si>
  <si>
    <t>wynagrodzenia i składki od nich naliczane</t>
  </si>
  <si>
    <t>0970</t>
  </si>
  <si>
    <t>2718</t>
  </si>
  <si>
    <t>Wpływy z tytułu pomocy finansowej udzielanej między jst na dofinansowanie własnych zadań bieżących</t>
  </si>
  <si>
    <t>Wpływy z różnych dochodów</t>
  </si>
  <si>
    <t>Dotacje celowe w ramach pogramów finansowanych z udziałem środków europejskich oraz środków, o których mowa w art. 5 ust.1 pkt 3 oraz ust.3 pkt 5 i 6 ustawy , lub płatności w ramach budżetu środków europejskich</t>
  </si>
  <si>
    <t>720</t>
  </si>
  <si>
    <t>Informatyka</t>
  </si>
  <si>
    <t>72095</t>
  </si>
  <si>
    <t xml:space="preserve">e-świętokrzyskie Budowa Systemu Informacji Przestrzennej Województwa świętokrzyskiego </t>
  </si>
  <si>
    <t>Wydatki bieżące:</t>
  </si>
  <si>
    <t>Wydatki majątkowe:</t>
  </si>
  <si>
    <t>§ 950</t>
  </si>
  <si>
    <t>Pomoc społeczna</t>
  </si>
  <si>
    <t>Świadczenia rodzinne, świadczenia z funduszu alimentacyjnego oraz składki na ubezpieczenia emerytalne i rentowe z ubezpieczenia społecznego</t>
  </si>
  <si>
    <t>Biblioteki</t>
  </si>
  <si>
    <t>01041</t>
  </si>
  <si>
    <t>0870</t>
  </si>
  <si>
    <t>Wpływy ze sprzedaży składników majątkowych</t>
  </si>
  <si>
    <t>Powiatowe centra pomocy rodzinie</t>
  </si>
  <si>
    <t>60011</t>
  </si>
  <si>
    <t>Drogi publiczne krajowe</t>
  </si>
  <si>
    <t>Zespół Szkół w Łacznej</t>
  </si>
  <si>
    <t>dopłata do odśnieżania 1 km drogi</t>
  </si>
  <si>
    <t>Stowarzyszenie Rozwoju Społecznego "Zalezianka"</t>
  </si>
  <si>
    <t>pokrycie kosztów dotacji przekazywanej na dzieci uczęszczające do przedszkola w gminie Zagnańsk</t>
  </si>
  <si>
    <t>Gmina Zagnańsk</t>
  </si>
  <si>
    <t>wynagrodzenia i skŁadki od nich naliczane -plan</t>
  </si>
  <si>
    <t>Dochody od osób prawnych, od osób fizycznych i od innych jednostek nieposiadających osobowości prawnej oraz wydatki związane z ich poborem</t>
  </si>
  <si>
    <t>Podatek od środków transportowych</t>
  </si>
  <si>
    <t>Wpływy z opłat za zezwolenia na sprzedaż napojów alkoholowych</t>
  </si>
  <si>
    <t>Część oświatowa subwencji ogólnej dla jednostek samorządu terytorialnego</t>
  </si>
  <si>
    <t>Udziały gmin w podatkach stanowiących dochód budżetu państwa</t>
  </si>
  <si>
    <t>Dotacje celowe otrzymane z budżetu państwa na realizację zadań bieżących z zakresu administracji rządowej oraz innych zadań zleconych gminom ustawami</t>
  </si>
  <si>
    <t>Dotacje celowe otrzymane z budżetu państwa na realizację zadań bieżących z zakresu administracji rządowej oraz innych zadań zleconych gminie ustawami</t>
  </si>
  <si>
    <t>Wpływy ze zwrotów dotacji oraz płatności, w tym wykorzystanych niezgodnie z przeznaczeniem lub wykorzystanych z naruszeniem procedur, o których mowa w art. 184 ustawy, pobranych nienaleznie lub w nadmiernej wysokości</t>
  </si>
  <si>
    <t>Dotacje celowe otrzymane z budżetu państwa na realizację własnych zadań bieżących gmin</t>
  </si>
  <si>
    <t>Budowa kanalizacji Łączna -Gózd          2009- 2015</t>
  </si>
  <si>
    <t>Budowa kanalizacji Występa, Zalezianka, Jaśle, Stawik                2009-2015</t>
  </si>
  <si>
    <t>Budowa kanalizacji Czerwona Górka Jęgrzna 2009-2015</t>
  </si>
  <si>
    <t>e-świętokrzyskie - Rozbudowa Infrastruktury Informatycznej 2007-2012</t>
  </si>
  <si>
    <t>Bajkowy świat 2012-2014</t>
  </si>
  <si>
    <t>Zespół Szkół w Łącznej</t>
  </si>
  <si>
    <t>Budowa drogi w miejscowości Klonów (Budy) - projekt</t>
  </si>
  <si>
    <t>Budowa drogi w miejscowości Zajamnie - projekt</t>
  </si>
  <si>
    <t>Działanie:3.2 Rozwój systemów lokalnej infrastruktury komunikacyjnej</t>
  </si>
  <si>
    <t xml:space="preserve">Program:   Regionalny Program Operacyjny Województwa Świętokrzyskiego      </t>
  </si>
  <si>
    <t xml:space="preserve">Priorytet:Podniesienie jakości systemu komunikacyjnego regionu                 </t>
  </si>
  <si>
    <t>- środki z budżetu j.s.t.</t>
  </si>
  <si>
    <t>Projekt:"Budowa dróg dojazdowych do zbiornika wodnego Jaśle"</t>
  </si>
  <si>
    <t xml:space="preserve">   </t>
  </si>
  <si>
    <t>w tym: kredyty i pożyczki zaciągane na wydatki refundowane ze środków UE</t>
  </si>
  <si>
    <t xml:space="preserve">Priorytet:Wspieranie innowacyjności, budowa społeczeństwa informacyjnego oraz wzrost potencjału                  </t>
  </si>
  <si>
    <t>Działanie:2.2 Budowa infrastruktury społeczeństwa infromacyjnego</t>
  </si>
  <si>
    <t>Projekt:"e- świętokrzyskie Rozbudowa Infrastruktury Informatycznej jst 2007-2013"</t>
  </si>
  <si>
    <t>Projekt:"e- świętokrzyskie Budowa Systemu Informacji Przestrzennej Województwa Świętokrzyskiego" jst 2007-2013"</t>
  </si>
  <si>
    <t xml:space="preserve">Program:   Operacyjny Kapitał Ludzki      </t>
  </si>
  <si>
    <t>Łączna</t>
  </si>
  <si>
    <t xml:space="preserve">Priorytet: Promocja integracji społecznej           </t>
  </si>
  <si>
    <t>GOPS</t>
  </si>
  <si>
    <t>Działanie: 7.1 Rozwój i upowszechnianie aktywnej integracji</t>
  </si>
  <si>
    <t xml:space="preserve">Program:   Rozwoju Obszarów Wiejskich      </t>
  </si>
  <si>
    <t xml:space="preserve"> </t>
  </si>
  <si>
    <t>2012-2014</t>
  </si>
  <si>
    <t xml:space="preserve">Zespół Szkół </t>
  </si>
  <si>
    <t>Projekt: Bajkowy świat</t>
  </si>
  <si>
    <t>Związek Gmin Gór  Świętokrz.zgodnie z porozumieniem</t>
  </si>
  <si>
    <t>Dochody i wydatki związane z realizacją zadań realizowanych na podstawie porozumień (umów) między jednostkami samorządu terytorialnego w 2012 r.</t>
  </si>
  <si>
    <t xml:space="preserve"> Plan dochodów gromadzonych na wydzielonym rachunku jednostki budżetowej </t>
  </si>
  <si>
    <t>Dochody bieżące za I półrocze 2013 r.</t>
  </si>
  <si>
    <t>Wykonanie I półrocze 2013 r.</t>
  </si>
  <si>
    <t xml:space="preserve">               Dochody majątkowe za I półrocze 2013 r.</t>
  </si>
  <si>
    <t>Wspieranie rodziny</t>
  </si>
  <si>
    <t>Transport i Łączność</t>
  </si>
  <si>
    <t xml:space="preserve">Wydatki bieżące budżetu gminy - wykonanie za I półrocze   2013 r. </t>
  </si>
  <si>
    <t xml:space="preserve">Wydatki majątkowe budżetu gminy - wykonanie za I półrocze   2013 r. </t>
  </si>
  <si>
    <t>Zadania inwestycyjne roczne w 2013 r.- wykonanie I półrocze 2013 r.</t>
  </si>
  <si>
    <t>rok budżetowy 2013 (7+8+9+10)</t>
  </si>
  <si>
    <t>rok budzetowy 2013 - wykonanie I półrocze</t>
  </si>
  <si>
    <t>Wydatki w roku budżetowym 2013</t>
  </si>
  <si>
    <t>wykonanie I półrocze 2013 r.</t>
  </si>
  <si>
    <t>Kwota planu
2013 r.</t>
  </si>
  <si>
    <t>Dochody i wydatki związane z realizacją zadań z zakresu administracji rządowej i innych zadań zleconych odrębnymi ustawami w  2013 r.- wykonanie I półrocze 2013 r.</t>
  </si>
  <si>
    <t>Dotacje wykonanie I półrocze 2013r.</t>
  </si>
  <si>
    <t>Wydatki - wykonanie za I półrocze 2013 r</t>
  </si>
  <si>
    <t>wykonanie I półrocze 2013 r</t>
  </si>
  <si>
    <t>Plan przychodów i kosztów samorządowych zakładów budżetowych na 2013 r.</t>
  </si>
  <si>
    <t xml:space="preserve"> - wykonanie za I półrocze 2013 r.</t>
  </si>
  <si>
    <t>wykonanie I pólrocze 2013 r</t>
  </si>
  <si>
    <t>i wydatki nimi finansowane w 2013 r. - wykonanie za I półrocze 2013 r.</t>
  </si>
  <si>
    <t>Dochody- wykonanie I pólrocze 2013 r.</t>
  </si>
  <si>
    <t>Wydatki- wykonanie I pólrocze 2013 r.</t>
  </si>
  <si>
    <t>Dotacje przedmiotowe  -wykonanie za I półrocze 2013 roku</t>
  </si>
  <si>
    <t>Dotacje podmiotowe - wykonanie za I półrocze  2013 r.</t>
  </si>
  <si>
    <t>Dotacje celowe - wykonanie za I półrocze 2013 r.</t>
  </si>
  <si>
    <t>Wydatki na programy i projekty realizowane ze środków pochodzących z budżetu Unii Europejskiej oraz innych źródeł zagranicznych, niepodlegających zwrotowi na 2013 r.- wykonanie I półrocze 2013 r.</t>
  </si>
  <si>
    <t>Limity wydatków na wieloletnie przedsięwzięcia planowane do poniesienia w 2013 roku -wykonanie I półrocze 2013 r</t>
  </si>
  <si>
    <t>rok budżetowy 2013 (8+9+10+11)</t>
  </si>
  <si>
    <t>wykonanie I półrocze 2013 roku</t>
  </si>
  <si>
    <t>Przebudowa budynku po byłej Szkole Podstawowej z przeznaczeniem na cele społeczko-kulturalne</t>
  </si>
  <si>
    <t>Budowa kotłowni węglowej</t>
  </si>
  <si>
    <t>2009-2013</t>
  </si>
  <si>
    <t>2007-2013</t>
  </si>
  <si>
    <t xml:space="preserve">Program: Regionalny Program Operacyjny Województwa Świętokrzyskiego   </t>
  </si>
  <si>
    <t>Priorytet: Podniesienie jakości systemu komunikacyjnego regionu</t>
  </si>
  <si>
    <t>Działanie: 3.2 Rozwój systemu lokalnej infrastruktury komunikacyjnej</t>
  </si>
  <si>
    <t>Projekt: Przebudowa budynku po byłej Szkole Podstawowej z przeznaczeniem na cele społeczno-kulturalne</t>
  </si>
  <si>
    <t>2013-2014</t>
  </si>
  <si>
    <t xml:space="preserve">Priorytet: Rozwój wykształcenia i kompetencji w regionach    </t>
  </si>
  <si>
    <t>Działanie: 9.1 Wyrównywanie szans edukacyjnych i zapewnienie wysokiej jakości usług edukacyjnych świadczonych w systemie oświaty</t>
  </si>
  <si>
    <t xml:space="preserve">Działanie: 413 Wdrażanie lokalnych strategii rozwoju </t>
  </si>
  <si>
    <t>Projekt:Utworzenie placu zabaw w miejscowości Kamionki</t>
  </si>
  <si>
    <t>Dotacje na zadania bieżące- wykonani</t>
  </si>
  <si>
    <t>Gospodarka odpadami</t>
  </si>
  <si>
    <t>Przychody i rozchody budżetu w 2013 r.- wykonanie za I półrocze 2013r.</t>
  </si>
  <si>
    <t>Program Rozwoju Obszarów Wiejskich 2007-2013</t>
  </si>
  <si>
    <t xml:space="preserve">    Dochody majątkowe  ogółem</t>
  </si>
  <si>
    <t>Dochody gminy  ogółem</t>
  </si>
  <si>
    <t>Wykonanie        I półrocze          2013 r.</t>
  </si>
  <si>
    <t>Wykonanie     I półrocze 2013 r.</t>
  </si>
  <si>
    <t>wkład własny na reallizację programu pn;"Adaptacja zaplecza kuchennego w świetlicy OSP w Kamionkach"</t>
  </si>
  <si>
    <t>Ochotnicza Straż Pożarna w Łącznej</t>
  </si>
  <si>
    <t>wkład własny na reallizację programu pn: "Święto plonów w gminie Łączna"</t>
  </si>
  <si>
    <t>dotacja na zakup umundurowania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</si>
</sst>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%"/>
  </numFmts>
  <fonts count="6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2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2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0" fontId="18" fillId="2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20" borderId="14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6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0" fontId="18" fillId="2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24" fillId="2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55" fillId="0" borderId="12" xfId="0" applyNumberFormat="1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55" fillId="0" borderId="12" xfId="0" applyNumberFormat="1" applyFont="1" applyBorder="1" applyAlignment="1">
      <alignment vertical="center" wrapText="1"/>
    </xf>
    <xf numFmtId="3" fontId="55" fillId="0" borderId="12" xfId="0" applyNumberFormat="1" applyFont="1" applyBorder="1" applyAlignment="1">
      <alignment vertical="center"/>
    </xf>
    <xf numFmtId="49" fontId="34" fillId="0" borderId="11" xfId="0" applyNumberFormat="1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1" fontId="34" fillId="0" borderId="11" xfId="0" applyNumberFormat="1" applyFont="1" applyBorder="1" applyAlignment="1">
      <alignment vertical="center"/>
    </xf>
    <xf numFmtId="49" fontId="34" fillId="0" borderId="12" xfId="0" applyNumberFormat="1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3" fontId="34" fillId="0" borderId="12" xfId="0" applyNumberFormat="1" applyFont="1" applyBorder="1" applyAlignment="1">
      <alignment vertical="center" wrapText="1"/>
    </xf>
    <xf numFmtId="3" fontId="34" fillId="0" borderId="12" xfId="0" applyNumberFormat="1" applyFont="1" applyBorder="1" applyAlignment="1">
      <alignment vertical="center"/>
    </xf>
    <xf numFmtId="3" fontId="56" fillId="0" borderId="1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55" fillId="0" borderId="17" xfId="0" applyFont="1" applyBorder="1" applyAlignment="1">
      <alignment vertical="top" wrapText="1"/>
    </xf>
    <xf numFmtId="3" fontId="55" fillId="0" borderId="17" xfId="0" applyNumberFormat="1" applyFont="1" applyBorder="1" applyAlignment="1">
      <alignment vertical="center" wrapText="1"/>
    </xf>
    <xf numFmtId="3" fontId="56" fillId="0" borderId="17" xfId="0" applyNumberFormat="1" applyFont="1" applyBorder="1" applyAlignment="1">
      <alignment vertical="center" wrapText="1"/>
    </xf>
    <xf numFmtId="3" fontId="55" fillId="0" borderId="17" xfId="0" applyNumberFormat="1" applyFon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3" fontId="34" fillId="0" borderId="17" xfId="0" applyNumberFormat="1" applyFont="1" applyBorder="1" applyAlignment="1">
      <alignment vertical="center" wrapText="1"/>
    </xf>
    <xf numFmtId="3" fontId="57" fillId="0" borderId="17" xfId="0" applyNumberFormat="1" applyFont="1" applyBorder="1" applyAlignment="1">
      <alignment vertical="center" wrapText="1"/>
    </xf>
    <xf numFmtId="3" fontId="34" fillId="0" borderId="17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/>
    </xf>
    <xf numFmtId="0" fontId="57" fillId="0" borderId="17" xfId="0" applyFont="1" applyBorder="1" applyAlignment="1">
      <alignment vertical="top" wrapText="1"/>
    </xf>
    <xf numFmtId="3" fontId="57" fillId="0" borderId="10" xfId="0" applyNumberFormat="1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4" fillId="0" borderId="11" xfId="0" applyNumberFormat="1" applyFont="1" applyBorder="1" applyAlignment="1">
      <alignment horizontal="right" vertical="top" wrapText="1"/>
    </xf>
    <xf numFmtId="49" fontId="55" fillId="0" borderId="12" xfId="0" applyNumberFormat="1" applyFont="1" applyBorder="1" applyAlignment="1">
      <alignment horizontal="right" vertical="top" wrapText="1"/>
    </xf>
    <xf numFmtId="49" fontId="34" fillId="0" borderId="12" xfId="0" applyNumberFormat="1" applyFont="1" applyBorder="1" applyAlignment="1">
      <alignment horizontal="right" vertical="top" wrapText="1"/>
    </xf>
    <xf numFmtId="3" fontId="15" fillId="0" borderId="11" xfId="0" applyNumberFormat="1" applyFont="1" applyBorder="1" applyAlignment="1">
      <alignment vertical="top" wrapText="1"/>
    </xf>
    <xf numFmtId="3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2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" fontId="14" fillId="0" borderId="18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2" fontId="14" fillId="0" borderId="12" xfId="0" applyNumberFormat="1" applyFont="1" applyBorder="1" applyAlignment="1">
      <alignment/>
    </xf>
    <xf numFmtId="2" fontId="1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/>
    </xf>
    <xf numFmtId="0" fontId="15" fillId="0" borderId="17" xfId="0" applyFont="1" applyBorder="1" applyAlignment="1">
      <alignment vertical="top" wrapText="1"/>
    </xf>
    <xf numFmtId="3" fontId="15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/>
    </xf>
    <xf numFmtId="0" fontId="55" fillId="0" borderId="16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2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9" fontId="3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4" fontId="3" fillId="20" borderId="10" xfId="0" applyNumberFormat="1" applyFont="1" applyFill="1" applyBorder="1" applyAlignment="1">
      <alignment horizontal="right" vertical="center" wrapText="1"/>
    </xf>
    <xf numFmtId="169" fontId="3" fillId="20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61" fillId="20" borderId="10" xfId="0" applyNumberFormat="1" applyFont="1" applyFill="1" applyBorder="1" applyAlignment="1">
      <alignment vertical="center"/>
    </xf>
    <xf numFmtId="169" fontId="61" fillId="20" borderId="10" xfId="0" applyNumberFormat="1" applyFont="1" applyFill="1" applyBorder="1" applyAlignment="1">
      <alignment vertical="center"/>
    </xf>
    <xf numFmtId="0" fontId="0" fillId="20" borderId="10" xfId="0" applyFill="1" applyBorder="1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24" fillId="20" borderId="14" xfId="0" applyFont="1" applyFill="1" applyBorder="1" applyAlignment="1">
      <alignment horizontal="center" vertical="top" wrapText="1"/>
    </xf>
    <xf numFmtId="169" fontId="34" fillId="0" borderId="11" xfId="0" applyNumberFormat="1" applyFont="1" applyBorder="1" applyAlignment="1">
      <alignment vertical="center" wrapText="1"/>
    </xf>
    <xf numFmtId="4" fontId="55" fillId="0" borderId="12" xfId="0" applyNumberFormat="1" applyFont="1" applyBorder="1" applyAlignment="1">
      <alignment vertical="center" wrapText="1"/>
    </xf>
    <xf numFmtId="4" fontId="34" fillId="0" borderId="11" xfId="0" applyNumberFormat="1" applyFont="1" applyBorder="1" applyAlignment="1">
      <alignment vertical="center" wrapText="1"/>
    </xf>
    <xf numFmtId="169" fontId="55" fillId="0" borderId="11" xfId="0" applyNumberFormat="1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 wrapText="1"/>
    </xf>
    <xf numFmtId="4" fontId="34" fillId="0" borderId="17" xfId="0" applyNumberFormat="1" applyFont="1" applyBorder="1" applyAlignment="1">
      <alignment vertical="center" wrapText="1"/>
    </xf>
    <xf numFmtId="4" fontId="55" fillId="0" borderId="17" xfId="0" applyNumberFormat="1" applyFont="1" applyBorder="1" applyAlignment="1">
      <alignment vertical="center" wrapText="1"/>
    </xf>
    <xf numFmtId="4" fontId="57" fillId="0" borderId="17" xfId="0" applyNumberFormat="1" applyFont="1" applyBorder="1" applyAlignment="1">
      <alignment vertical="center" wrapText="1"/>
    </xf>
    <xf numFmtId="4" fontId="56" fillId="0" borderId="17" xfId="0" applyNumberFormat="1" applyFont="1" applyBorder="1" applyAlignment="1">
      <alignment vertical="center" wrapText="1"/>
    </xf>
    <xf numFmtId="4" fontId="57" fillId="0" borderId="12" xfId="0" applyNumberFormat="1" applyFont="1" applyBorder="1" applyAlignment="1">
      <alignment vertical="center" wrapText="1"/>
    </xf>
    <xf numFmtId="4" fontId="5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vertical="center" wrapText="1"/>
    </xf>
    <xf numFmtId="4" fontId="55" fillId="0" borderId="0" xfId="0" applyNumberFormat="1" applyFont="1" applyBorder="1" applyAlignment="1">
      <alignment vertical="center" wrapText="1"/>
    </xf>
    <xf numFmtId="4" fontId="57" fillId="0" borderId="0" xfId="0" applyNumberFormat="1" applyFont="1" applyBorder="1" applyAlignment="1">
      <alignment vertical="center" wrapText="1"/>
    </xf>
    <xf numFmtId="4" fontId="56" fillId="0" borderId="0" xfId="0" applyNumberFormat="1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169" fontId="55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top" wrapText="1"/>
    </xf>
    <xf numFmtId="2" fontId="34" fillId="0" borderId="0" xfId="0" applyNumberFormat="1" applyFont="1" applyBorder="1" applyAlignment="1">
      <alignment vertical="center" wrapText="1"/>
    </xf>
    <xf numFmtId="169" fontId="34" fillId="0" borderId="0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 vertical="center" wrapText="1"/>
    </xf>
    <xf numFmtId="3" fontId="55" fillId="0" borderId="0" xfId="0" applyNumberFormat="1" applyFont="1" applyBorder="1" applyAlignment="1">
      <alignment vertical="center" wrapText="1"/>
    </xf>
    <xf numFmtId="0" fontId="34" fillId="20" borderId="10" xfId="0" applyFont="1" applyFill="1" applyBorder="1" applyAlignment="1">
      <alignment vertical="top" wrapText="1"/>
    </xf>
    <xf numFmtId="0" fontId="34" fillId="20" borderId="10" xfId="0" applyFont="1" applyFill="1" applyBorder="1" applyAlignment="1">
      <alignment vertical="center" wrapText="1"/>
    </xf>
    <xf numFmtId="4" fontId="34" fillId="20" borderId="10" xfId="0" applyNumberFormat="1" applyFont="1" applyFill="1" applyBorder="1" applyAlignment="1">
      <alignment vertical="center" wrapText="1"/>
    </xf>
    <xf numFmtId="169" fontId="34" fillId="2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58" fillId="0" borderId="10" xfId="0" applyNumberFormat="1" applyFont="1" applyBorder="1" applyAlignment="1">
      <alignment horizontal="left"/>
    </xf>
    <xf numFmtId="2" fontId="1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8" fillId="0" borderId="10" xfId="0" applyFont="1" applyBorder="1" applyAlignment="1">
      <alignment horizontal="left" vertical="center"/>
    </xf>
    <xf numFmtId="4" fontId="14" fillId="0" borderId="10" xfId="0" applyNumberFormat="1" applyFont="1" applyBorder="1" applyAlignment="1">
      <alignment vertical="center"/>
    </xf>
    <xf numFmtId="0" fontId="10" fillId="20" borderId="13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5" fillId="20" borderId="20" xfId="0" applyFont="1" applyFill="1" applyBorder="1" applyAlignment="1">
      <alignment horizontal="center" vertical="center" wrapText="1"/>
    </xf>
    <xf numFmtId="4" fontId="15" fillId="0" borderId="18" xfId="0" applyNumberFormat="1" applyFont="1" applyBorder="1" applyAlignment="1">
      <alignment vertical="top" wrapText="1"/>
    </xf>
    <xf numFmtId="3" fontId="15" fillId="0" borderId="15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vertical="center"/>
    </xf>
    <xf numFmtId="4" fontId="57" fillId="20" borderId="1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/>
    </xf>
    <xf numFmtId="4" fontId="30" fillId="0" borderId="16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2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top" wrapText="1"/>
    </xf>
    <xf numFmtId="4" fontId="15" fillId="0" borderId="11" xfId="0" applyNumberFormat="1" applyFont="1" applyBorder="1" applyAlignment="1">
      <alignment vertical="top" wrapText="1"/>
    </xf>
    <xf numFmtId="4" fontId="15" fillId="0" borderId="11" xfId="0" applyNumberFormat="1" applyFont="1" applyBorder="1" applyAlignment="1">
      <alignment horizontal="right"/>
    </xf>
    <xf numFmtId="4" fontId="15" fillId="0" borderId="17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4" fontId="59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55" fillId="0" borderId="17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 wrapText="1"/>
    </xf>
    <xf numFmtId="4" fontId="62" fillId="0" borderId="10" xfId="0" applyNumberFormat="1" applyFont="1" applyBorder="1" applyAlignment="1">
      <alignment vertical="center" wrapText="1"/>
    </xf>
    <xf numFmtId="0" fontId="58" fillId="0" borderId="13" xfId="0" applyFont="1" applyBorder="1" applyAlignment="1">
      <alignment horizontal="left"/>
    </xf>
    <xf numFmtId="0" fontId="64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right" vertical="center" wrapText="1"/>
    </xf>
    <xf numFmtId="4" fontId="65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56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2" fontId="56" fillId="0" borderId="23" xfId="0" applyNumberFormat="1" applyFont="1" applyBorder="1" applyAlignment="1">
      <alignment wrapText="1"/>
    </xf>
    <xf numFmtId="0" fontId="56" fillId="0" borderId="16" xfId="0" applyFont="1" applyBorder="1" applyAlignment="1">
      <alignment/>
    </xf>
    <xf numFmtId="3" fontId="57" fillId="0" borderId="13" xfId="0" applyNumberFormat="1" applyFont="1" applyBorder="1" applyAlignment="1">
      <alignment horizontal="right" vertical="center" wrapText="1"/>
    </xf>
    <xf numFmtId="0" fontId="56" fillId="0" borderId="16" xfId="0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0" fontId="56" fillId="0" borderId="16" xfId="0" applyFont="1" applyBorder="1" applyAlignment="1" quotePrefix="1">
      <alignment/>
    </xf>
    <xf numFmtId="2" fontId="57" fillId="0" borderId="23" xfId="0" applyNumberFormat="1" applyFont="1" applyBorder="1" applyAlignment="1">
      <alignment wrapText="1"/>
    </xf>
    <xf numFmtId="2" fontId="56" fillId="0" borderId="0" xfId="0" applyNumberFormat="1" applyFont="1" applyAlignment="1">
      <alignment wrapText="1"/>
    </xf>
    <xf numFmtId="0" fontId="56" fillId="0" borderId="16" xfId="0" applyFont="1" applyBorder="1" applyAlignment="1" quotePrefix="1">
      <alignment wrapText="1"/>
    </xf>
    <xf numFmtId="0" fontId="56" fillId="0" borderId="23" xfId="0" applyFont="1" applyBorder="1" applyAlignment="1">
      <alignment/>
    </xf>
    <xf numFmtId="3" fontId="56" fillId="0" borderId="16" xfId="0" applyNumberFormat="1" applyFont="1" applyFill="1" applyBorder="1" applyAlignment="1">
      <alignment horizontal="right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4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wrapText="1"/>
    </xf>
    <xf numFmtId="3" fontId="56" fillId="0" borderId="21" xfId="0" applyNumberFormat="1" applyFont="1" applyBorder="1" applyAlignment="1">
      <alignment horizontal="right" vertical="center" wrapText="1"/>
    </xf>
    <xf numFmtId="2" fontId="56" fillId="0" borderId="16" xfId="0" applyNumberFormat="1" applyFont="1" applyBorder="1" applyAlignment="1">
      <alignment wrapText="1"/>
    </xf>
    <xf numFmtId="3" fontId="57" fillId="0" borderId="16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2" fontId="57" fillId="0" borderId="16" xfId="0" applyNumberFormat="1" applyFont="1" applyBorder="1" applyAlignment="1">
      <alignment wrapText="1"/>
    </xf>
    <xf numFmtId="3" fontId="56" fillId="0" borderId="21" xfId="0" applyNumberFormat="1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3" xfId="0" applyFont="1" applyBorder="1" applyAlignment="1">
      <alignment/>
    </xf>
    <xf numFmtId="2" fontId="56" fillId="0" borderId="13" xfId="0" applyNumberFormat="1" applyFont="1" applyBorder="1" applyAlignment="1">
      <alignment wrapText="1"/>
    </xf>
    <xf numFmtId="3" fontId="57" fillId="0" borderId="13" xfId="0" applyNumberFormat="1" applyFont="1" applyBorder="1" applyAlignment="1">
      <alignment/>
    </xf>
    <xf numFmtId="0" fontId="56" fillId="0" borderId="16" xfId="0" applyFont="1" applyBorder="1" applyAlignment="1">
      <alignment horizontal="center"/>
    </xf>
    <xf numFmtId="4" fontId="57" fillId="0" borderId="14" xfId="0" applyNumberFormat="1" applyFont="1" applyBorder="1" applyAlignment="1">
      <alignment/>
    </xf>
    <xf numFmtId="4" fontId="56" fillId="0" borderId="16" xfId="0" applyNumberFormat="1" applyFont="1" applyBorder="1" applyAlignment="1">
      <alignment/>
    </xf>
    <xf numFmtId="4" fontId="57" fillId="0" borderId="16" xfId="0" applyNumberFormat="1" applyFont="1" applyBorder="1" applyAlignment="1">
      <alignment/>
    </xf>
    <xf numFmtId="4" fontId="56" fillId="0" borderId="16" xfId="0" applyNumberFormat="1" applyFont="1" applyFill="1" applyBorder="1" applyAlignment="1">
      <alignment/>
    </xf>
    <xf numFmtId="49" fontId="56" fillId="0" borderId="16" xfId="0" applyNumberFormat="1" applyFont="1" applyBorder="1" applyAlignment="1">
      <alignment/>
    </xf>
    <xf numFmtId="0" fontId="57" fillId="0" borderId="16" xfId="0" applyFont="1" applyBorder="1" applyAlignment="1">
      <alignment/>
    </xf>
    <xf numFmtId="4" fontId="57" fillId="0" borderId="16" xfId="0" applyNumberFormat="1" applyFont="1" applyFill="1" applyBorder="1" applyAlignment="1">
      <alignment/>
    </xf>
    <xf numFmtId="0" fontId="56" fillId="0" borderId="16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4" fontId="56" fillId="0" borderId="14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3" fontId="57" fillId="0" borderId="0" xfId="0" applyNumberFormat="1" applyFont="1" applyBorder="1" applyAlignment="1">
      <alignment horizontal="righ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3" fontId="56" fillId="0" borderId="25" xfId="0" applyNumberFormat="1" applyFont="1" applyBorder="1" applyAlignment="1">
      <alignment horizontal="right" vertical="center" wrapText="1"/>
    </xf>
    <xf numFmtId="3" fontId="57" fillId="0" borderId="19" xfId="0" applyNumberFormat="1" applyFont="1" applyBorder="1" applyAlignment="1">
      <alignment/>
    </xf>
    <xf numFmtId="3" fontId="56" fillId="0" borderId="19" xfId="0" applyNumberFormat="1" applyFont="1" applyBorder="1" applyAlignment="1">
      <alignment/>
    </xf>
    <xf numFmtId="3" fontId="56" fillId="0" borderId="25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4" fontId="56" fillId="0" borderId="19" xfId="0" applyNumberFormat="1" applyFont="1" applyBorder="1" applyAlignment="1">
      <alignment/>
    </xf>
    <xf numFmtId="4" fontId="57" fillId="0" borderId="19" xfId="0" applyNumberFormat="1" applyFont="1" applyBorder="1" applyAlignment="1">
      <alignment/>
    </xf>
    <xf numFmtId="4" fontId="56" fillId="0" borderId="19" xfId="0" applyNumberFormat="1" applyFont="1" applyFill="1" applyBorder="1" applyAlignment="1">
      <alignment/>
    </xf>
    <xf numFmtId="4" fontId="56" fillId="0" borderId="26" xfId="0" applyNumberFormat="1" applyFont="1" applyBorder="1" applyAlignment="1">
      <alignment/>
    </xf>
    <xf numFmtId="4" fontId="59" fillId="0" borderId="21" xfId="0" applyNumberFormat="1" applyFont="1" applyFill="1" applyBorder="1" applyAlignment="1">
      <alignment/>
    </xf>
    <xf numFmtId="0" fontId="28" fillId="0" borderId="14" xfId="0" applyFont="1" applyBorder="1" applyAlignment="1">
      <alignment/>
    </xf>
    <xf numFmtId="4" fontId="30" fillId="0" borderId="21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/>
    </xf>
    <xf numFmtId="0" fontId="18" fillId="20" borderId="16" xfId="0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4" fontId="54" fillId="0" borderId="10" xfId="0" applyNumberFormat="1" applyFont="1" applyBorder="1" applyAlignment="1">
      <alignment vertical="center" wrapText="1"/>
    </xf>
    <xf numFmtId="4" fontId="54" fillId="24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18" fillId="20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4" fontId="55" fillId="0" borderId="16" xfId="0" applyNumberFormat="1" applyFont="1" applyBorder="1" applyAlignment="1">
      <alignment vertical="center" wrapText="1"/>
    </xf>
    <xf numFmtId="4" fontId="34" fillId="0" borderId="16" xfId="0" applyNumberFormat="1" applyFont="1" applyBorder="1" applyAlignment="1">
      <alignment vertical="center" wrapText="1"/>
    </xf>
    <xf numFmtId="4" fontId="56" fillId="0" borderId="0" xfId="0" applyNumberFormat="1" applyFont="1" applyBorder="1" applyAlignment="1">
      <alignment horizontal="right" vertical="center" wrapText="1"/>
    </xf>
    <xf numFmtId="4" fontId="57" fillId="0" borderId="13" xfId="0" applyNumberFormat="1" applyFont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55" fillId="24" borderId="17" xfId="0" applyFont="1" applyFill="1" applyBorder="1" applyAlignment="1">
      <alignment vertical="center" wrapText="1"/>
    </xf>
    <xf numFmtId="49" fontId="34" fillId="0" borderId="11" xfId="0" applyNumberFormat="1" applyFont="1" applyBorder="1" applyAlignment="1">
      <alignment horizontal="right" vertical="center" wrapText="1"/>
    </xf>
    <xf numFmtId="0" fontId="34" fillId="0" borderId="11" xfId="0" applyFont="1" applyBorder="1" applyAlignment="1">
      <alignment vertical="center" wrapText="1"/>
    </xf>
    <xf numFmtId="49" fontId="55" fillId="0" borderId="12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49" fontId="34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vertical="center" wrapText="1"/>
    </xf>
    <xf numFmtId="49" fontId="55" fillId="0" borderId="12" xfId="0" applyNumberFormat="1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62" fillId="0" borderId="18" xfId="0" applyFont="1" applyBorder="1" applyAlignment="1">
      <alignment vertical="center"/>
    </xf>
    <xf numFmtId="0" fontId="62" fillId="0" borderId="10" xfId="0" applyFont="1" applyBorder="1" applyAlignment="1">
      <alignment horizontal="left" vertical="center" wrapText="1"/>
    </xf>
    <xf numFmtId="4" fontId="62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24" borderId="10" xfId="0" applyFont="1" applyFill="1" applyBorder="1" applyAlignment="1">
      <alignment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0" fillId="20" borderId="10" xfId="0" applyFont="1" applyFill="1" applyBorder="1" applyAlignment="1">
      <alignment horizontal="center" vertical="center"/>
    </xf>
    <xf numFmtId="0" fontId="60" fillId="20" borderId="28" xfId="0" applyFont="1" applyFill="1" applyBorder="1" applyAlignment="1">
      <alignment horizontal="center" vertical="center" wrapText="1"/>
    </xf>
    <xf numFmtId="0" fontId="60" fillId="20" borderId="2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0" fillId="20" borderId="13" xfId="0" applyFont="1" applyFill="1" applyBorder="1" applyAlignment="1">
      <alignment horizontal="center" vertical="center" wrapText="1"/>
    </xf>
    <xf numFmtId="0" fontId="60" fillId="20" borderId="16" xfId="0" applyFont="1" applyFill="1" applyBorder="1" applyAlignment="1">
      <alignment horizontal="center" vertical="center" wrapText="1"/>
    </xf>
    <xf numFmtId="0" fontId="60" fillId="20" borderId="14" xfId="0" applyFont="1" applyFill="1" applyBorder="1" applyAlignment="1">
      <alignment horizontal="center" vertical="center" wrapText="1"/>
    </xf>
    <xf numFmtId="0" fontId="60" fillId="2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4" fillId="20" borderId="22" xfId="0" applyFont="1" applyFill="1" applyBorder="1" applyAlignment="1">
      <alignment horizontal="center" vertical="center" wrapText="1"/>
    </xf>
    <xf numFmtId="0" fontId="34" fillId="20" borderId="29" xfId="0" applyFont="1" applyFill="1" applyBorder="1" applyAlignment="1">
      <alignment horizontal="center" vertical="center" wrapText="1"/>
    </xf>
    <xf numFmtId="0" fontId="34" fillId="20" borderId="28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2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4" fillId="20" borderId="31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54" fillId="20" borderId="2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6" fillId="0" borderId="0" xfId="0" applyFont="1" applyAlignment="1">
      <alignment horizontal="center" wrapText="1"/>
    </xf>
    <xf numFmtId="0" fontId="56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29" xfId="0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8" xfId="0" applyFont="1" applyFill="1" applyBorder="1" applyAlignment="1">
      <alignment horizontal="center" vertical="center" wrapText="1"/>
    </xf>
    <xf numFmtId="0" fontId="34" fillId="20" borderId="13" xfId="0" applyFont="1" applyFill="1" applyBorder="1" applyAlignment="1">
      <alignment horizontal="center" vertical="center" wrapText="1"/>
    </xf>
    <xf numFmtId="0" fontId="34" fillId="20" borderId="16" xfId="0" applyFont="1" applyFill="1" applyBorder="1" applyAlignment="1">
      <alignment horizontal="center" vertical="center" wrapText="1"/>
    </xf>
    <xf numFmtId="0" fontId="34" fillId="20" borderId="14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29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/>
    </xf>
    <xf numFmtId="0" fontId="26" fillId="20" borderId="28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 wrapText="1"/>
    </xf>
    <xf numFmtId="0" fontId="25" fillId="20" borderId="16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5" fillId="20" borderId="22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28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6" fillId="0" borderId="36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3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left"/>
    </xf>
    <xf numFmtId="0" fontId="58" fillId="0" borderId="32" xfId="0" applyFont="1" applyBorder="1" applyAlignment="1">
      <alignment horizontal="left"/>
    </xf>
    <xf numFmtId="0" fontId="58" fillId="0" borderId="31" xfId="0" applyFont="1" applyBorder="1" applyAlignment="1">
      <alignment horizontal="left"/>
    </xf>
    <xf numFmtId="2" fontId="58" fillId="0" borderId="33" xfId="0" applyNumberFormat="1" applyFont="1" applyBorder="1" applyAlignment="1">
      <alignment horizontal="left"/>
    </xf>
    <xf numFmtId="2" fontId="58" fillId="0" borderId="34" xfId="0" applyNumberFormat="1" applyFont="1" applyBorder="1" applyAlignment="1">
      <alignment horizontal="left"/>
    </xf>
    <xf numFmtId="2" fontId="58" fillId="0" borderId="35" xfId="0" applyNumberFormat="1" applyFont="1" applyBorder="1" applyAlignment="1">
      <alignment horizontal="left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8" fillId="0" borderId="3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54" fillId="20" borderId="22" xfId="0" applyFont="1" applyFill="1" applyBorder="1" applyAlignment="1">
      <alignment horizontal="center" vertical="center"/>
    </xf>
    <xf numFmtId="0" fontId="54" fillId="20" borderId="29" xfId="0" applyFont="1" applyFill="1" applyBorder="1" applyAlignment="1">
      <alignment horizontal="center" vertical="center"/>
    </xf>
    <xf numFmtId="0" fontId="54" fillId="20" borderId="28" xfId="0" applyFont="1" applyFill="1" applyBorder="1" applyAlignment="1">
      <alignment horizontal="center" vertical="center"/>
    </xf>
    <xf numFmtId="0" fontId="55" fillId="0" borderId="17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34" fillId="0" borderId="2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SheetLayoutView="100" zoomScalePageLayoutView="0" workbookViewId="0" topLeftCell="A112">
      <selection activeCell="G33" sqref="G33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84.625" style="0" customWidth="1"/>
    <col min="5" max="5" width="14.00390625" style="0" customWidth="1"/>
    <col min="6" max="6" width="12.875" style="0" customWidth="1"/>
    <col min="7" max="7" width="7.875" style="0" customWidth="1"/>
  </cols>
  <sheetData>
    <row r="1" spans="1:6" ht="18">
      <c r="A1" s="433" t="s">
        <v>376</v>
      </c>
      <c r="B1" s="433"/>
      <c r="C1" s="433"/>
      <c r="D1" s="433"/>
      <c r="E1" s="433"/>
      <c r="F1" s="433"/>
    </row>
    <row r="2" spans="2:4" ht="3" customHeight="1">
      <c r="B2" s="2"/>
      <c r="C2" s="2"/>
      <c r="D2" s="2"/>
    </row>
    <row r="3" ht="12.75" hidden="1"/>
    <row r="4" spans="1:7" ht="36" customHeight="1">
      <c r="A4" s="20" t="s">
        <v>1</v>
      </c>
      <c r="B4" s="20" t="s">
        <v>2</v>
      </c>
      <c r="C4" s="20" t="s">
        <v>3</v>
      </c>
      <c r="D4" s="20" t="s">
        <v>4</v>
      </c>
      <c r="E4" s="20" t="s">
        <v>266</v>
      </c>
      <c r="F4" s="174" t="s">
        <v>377</v>
      </c>
      <c r="G4" s="20" t="s">
        <v>268</v>
      </c>
    </row>
    <row r="5" spans="1:7" ht="12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8" customHeight="1">
      <c r="A6" s="196" t="s">
        <v>116</v>
      </c>
      <c r="B6" s="171"/>
      <c r="C6" s="19"/>
      <c r="D6" s="192" t="s">
        <v>275</v>
      </c>
      <c r="E6" s="173">
        <f>SUM(E9+E7)</f>
        <v>29033</v>
      </c>
      <c r="F6" s="173">
        <f>SUM(F9+F7)</f>
        <v>29032.95</v>
      </c>
      <c r="G6" s="178">
        <f>SUM(F6/E6*100%)</f>
        <v>0.9999982778217891</v>
      </c>
    </row>
    <row r="7" spans="1:7" ht="18" customHeight="1">
      <c r="A7" s="196"/>
      <c r="B7" s="196" t="s">
        <v>323</v>
      </c>
      <c r="C7" s="171"/>
      <c r="D7" s="192" t="s">
        <v>422</v>
      </c>
      <c r="E7" s="173">
        <f>SUM(E8)</f>
        <v>16873</v>
      </c>
      <c r="F7" s="173">
        <f>SUM(F8)</f>
        <v>16872.95</v>
      </c>
      <c r="G7" s="178">
        <f>SUM(F7/E7*100%)</f>
        <v>0.9999970366858295</v>
      </c>
    </row>
    <row r="8" spans="1:7" ht="24.75" customHeight="1">
      <c r="A8" s="196"/>
      <c r="B8" s="196"/>
      <c r="C8" s="289" t="s">
        <v>309</v>
      </c>
      <c r="D8" s="81" t="s">
        <v>310</v>
      </c>
      <c r="E8" s="172">
        <v>16873</v>
      </c>
      <c r="F8" s="172">
        <v>16872.95</v>
      </c>
      <c r="G8" s="179">
        <f>SUM(F8/E8*100%)</f>
        <v>0.9999970366858295</v>
      </c>
    </row>
    <row r="9" spans="1:7" ht="18" customHeight="1">
      <c r="A9" s="171"/>
      <c r="B9" s="196" t="s">
        <v>134</v>
      </c>
      <c r="C9" s="19"/>
      <c r="D9" s="192" t="s">
        <v>135</v>
      </c>
      <c r="E9" s="173">
        <f>SUM(E10:E10)</f>
        <v>12160</v>
      </c>
      <c r="F9" s="173">
        <f>SUM(F10:F10)</f>
        <v>12160</v>
      </c>
      <c r="G9" s="178">
        <f aca="true" t="shared" si="0" ref="G9:G71">SUM(F9/E9*100%)</f>
        <v>1</v>
      </c>
    </row>
    <row r="10" spans="1:7" ht="25.5" customHeight="1">
      <c r="A10" s="170"/>
      <c r="B10" s="170"/>
      <c r="C10" s="170">
        <v>2010</v>
      </c>
      <c r="D10" s="81" t="s">
        <v>340</v>
      </c>
      <c r="E10" s="172">
        <v>12160</v>
      </c>
      <c r="F10" s="172">
        <v>12160</v>
      </c>
      <c r="G10" s="177">
        <f t="shared" si="0"/>
        <v>1</v>
      </c>
    </row>
    <row r="11" spans="1:7" ht="16.5" customHeight="1">
      <c r="A11" s="150" t="s">
        <v>195</v>
      </c>
      <c r="B11" s="151"/>
      <c r="C11" s="135"/>
      <c r="D11" s="135" t="s">
        <v>196</v>
      </c>
      <c r="E11" s="50">
        <f>SUM(E12)</f>
        <v>1000</v>
      </c>
      <c r="F11" s="50">
        <f>SUM(F12)</f>
        <v>834.5</v>
      </c>
      <c r="G11" s="178">
        <f t="shared" si="0"/>
        <v>0.8345</v>
      </c>
    </row>
    <row r="12" spans="1:7" ht="16.5" customHeight="1">
      <c r="A12" s="150"/>
      <c r="B12" s="151" t="s">
        <v>197</v>
      </c>
      <c r="C12" s="135"/>
      <c r="D12" s="135" t="s">
        <v>198</v>
      </c>
      <c r="E12" s="50">
        <f>SUM(E13)</f>
        <v>1000</v>
      </c>
      <c r="F12" s="50">
        <f>SUM(F13)</f>
        <v>834.5</v>
      </c>
      <c r="G12" s="178">
        <f t="shared" si="0"/>
        <v>0.8345</v>
      </c>
    </row>
    <row r="13" spans="1:7" ht="15.75" customHeight="1">
      <c r="A13" s="152"/>
      <c r="B13" s="153"/>
      <c r="C13" s="154" t="s">
        <v>199</v>
      </c>
      <c r="D13" s="81" t="s">
        <v>277</v>
      </c>
      <c r="E13" s="158">
        <v>1000</v>
      </c>
      <c r="F13" s="158">
        <v>834.5</v>
      </c>
      <c r="G13" s="177">
        <f t="shared" si="0"/>
        <v>0.8345</v>
      </c>
    </row>
    <row r="14" spans="1:7" ht="16.5" customHeight="1">
      <c r="A14" s="150" t="s">
        <v>140</v>
      </c>
      <c r="B14" s="151"/>
      <c r="C14" s="135"/>
      <c r="D14" s="136" t="s">
        <v>141</v>
      </c>
      <c r="E14" s="50">
        <f>SUM(E15)</f>
        <v>0</v>
      </c>
      <c r="F14" s="50">
        <f>SUM(F15)</f>
        <v>422</v>
      </c>
      <c r="G14" s="178">
        <v>0</v>
      </c>
    </row>
    <row r="15" spans="1:7" ht="16.5" customHeight="1">
      <c r="A15" s="150"/>
      <c r="B15" s="151" t="s">
        <v>303</v>
      </c>
      <c r="C15" s="135"/>
      <c r="D15" s="136" t="s">
        <v>146</v>
      </c>
      <c r="E15" s="50">
        <f>SUM(E16)</f>
        <v>0</v>
      </c>
      <c r="F15" s="50">
        <f>SUM(F16)</f>
        <v>422</v>
      </c>
      <c r="G15" s="178">
        <v>0</v>
      </c>
    </row>
    <row r="16" spans="1:7" ht="16.5" customHeight="1">
      <c r="A16" s="152"/>
      <c r="B16" s="153"/>
      <c r="C16" s="154" t="s">
        <v>200</v>
      </c>
      <c r="D16" s="81" t="s">
        <v>201</v>
      </c>
      <c r="E16" s="158">
        <v>0</v>
      </c>
      <c r="F16" s="158">
        <v>422</v>
      </c>
      <c r="G16" s="177">
        <v>0</v>
      </c>
    </row>
    <row r="17" spans="1:7" ht="17.25" customHeight="1">
      <c r="A17" s="150" t="s">
        <v>202</v>
      </c>
      <c r="B17" s="151"/>
      <c r="C17" s="135"/>
      <c r="D17" s="136" t="s">
        <v>147</v>
      </c>
      <c r="E17" s="50">
        <f>SUM(E18)</f>
        <v>59000</v>
      </c>
      <c r="F17" s="50">
        <f>SUM(F18)</f>
        <v>32217.28</v>
      </c>
      <c r="G17" s="178">
        <f t="shared" si="0"/>
        <v>0.5460555932203389</v>
      </c>
    </row>
    <row r="18" spans="1:7" ht="16.5" customHeight="1">
      <c r="A18" s="82"/>
      <c r="B18" s="155">
        <v>70005</v>
      </c>
      <c r="C18" s="136"/>
      <c r="D18" s="136" t="s">
        <v>148</v>
      </c>
      <c r="E18" s="50">
        <f>SUM(E19:E22)</f>
        <v>59000</v>
      </c>
      <c r="F18" s="50">
        <f>SUM(F19:F22)</f>
        <v>32217.28</v>
      </c>
      <c r="G18" s="178">
        <f t="shared" si="0"/>
        <v>0.5460555932203389</v>
      </c>
    </row>
    <row r="19" spans="1:7" ht="18" customHeight="1">
      <c r="A19" s="83"/>
      <c r="B19" s="156"/>
      <c r="C19" s="154" t="s">
        <v>203</v>
      </c>
      <c r="D19" s="81" t="s">
        <v>204</v>
      </c>
      <c r="E19" s="158">
        <v>5000</v>
      </c>
      <c r="F19" s="158">
        <v>3444</v>
      </c>
      <c r="G19" s="177">
        <f t="shared" si="0"/>
        <v>0.6888</v>
      </c>
    </row>
    <row r="20" spans="1:7" ht="18" customHeight="1">
      <c r="A20" s="83"/>
      <c r="B20" s="156"/>
      <c r="C20" s="154" t="s">
        <v>200</v>
      </c>
      <c r="D20" s="81" t="s">
        <v>201</v>
      </c>
      <c r="E20" s="158">
        <v>4000</v>
      </c>
      <c r="F20" s="158">
        <v>4219.21</v>
      </c>
      <c r="G20" s="177">
        <f t="shared" si="0"/>
        <v>1.0548025</v>
      </c>
    </row>
    <row r="21" spans="1:7" ht="24.75" customHeight="1">
      <c r="A21" s="83"/>
      <c r="B21" s="156"/>
      <c r="C21" s="154" t="s">
        <v>205</v>
      </c>
      <c r="D21" s="81" t="s">
        <v>206</v>
      </c>
      <c r="E21" s="158">
        <v>50000</v>
      </c>
      <c r="F21" s="158">
        <v>24552.6</v>
      </c>
      <c r="G21" s="177">
        <f t="shared" si="0"/>
        <v>0.491052</v>
      </c>
    </row>
    <row r="22" spans="1:7" ht="17.25" customHeight="1">
      <c r="A22" s="83"/>
      <c r="B22" s="156"/>
      <c r="C22" s="154" t="s">
        <v>211</v>
      </c>
      <c r="D22" s="81" t="s">
        <v>212</v>
      </c>
      <c r="E22" s="158">
        <v>0</v>
      </c>
      <c r="F22" s="158">
        <v>1.47</v>
      </c>
      <c r="G22" s="177">
        <v>0</v>
      </c>
    </row>
    <row r="23" spans="1:7" ht="18" customHeight="1">
      <c r="A23" s="82">
        <v>710</v>
      </c>
      <c r="B23" s="155"/>
      <c r="C23" s="135"/>
      <c r="D23" s="136" t="s">
        <v>149</v>
      </c>
      <c r="E23" s="50">
        <f>SUM(E24)</f>
        <v>82472</v>
      </c>
      <c r="F23" s="50">
        <f>SUM(F24)</f>
        <v>82472</v>
      </c>
      <c r="G23" s="178">
        <f t="shared" si="0"/>
        <v>1</v>
      </c>
    </row>
    <row r="24" spans="1:7" ht="17.25" customHeight="1">
      <c r="A24" s="83"/>
      <c r="B24" s="155">
        <v>71004</v>
      </c>
      <c r="C24" s="135"/>
      <c r="D24" s="136" t="s">
        <v>150</v>
      </c>
      <c r="E24" s="50">
        <f>SUM(E25:E25)</f>
        <v>82472</v>
      </c>
      <c r="F24" s="50">
        <f>SUM(F25:F25)</f>
        <v>82472</v>
      </c>
      <c r="G24" s="178">
        <f t="shared" si="0"/>
        <v>1</v>
      </c>
    </row>
    <row r="25" spans="1:7" ht="25.5" customHeight="1">
      <c r="A25" s="83"/>
      <c r="B25" s="156"/>
      <c r="C25" s="154" t="s">
        <v>267</v>
      </c>
      <c r="D25" s="81" t="s">
        <v>276</v>
      </c>
      <c r="E25" s="158">
        <v>82472</v>
      </c>
      <c r="F25" s="158">
        <v>82472</v>
      </c>
      <c r="G25" s="177">
        <f t="shared" si="0"/>
        <v>1</v>
      </c>
    </row>
    <row r="26" spans="1:7" ht="18.75" customHeight="1">
      <c r="A26" s="82">
        <v>750</v>
      </c>
      <c r="B26" s="155"/>
      <c r="C26" s="135"/>
      <c r="D26" s="136" t="s">
        <v>207</v>
      </c>
      <c r="E26" s="50">
        <f>SUM(E27+E30)</f>
        <v>44875</v>
      </c>
      <c r="F26" s="50">
        <f>SUM(F27+F30)</f>
        <v>24495.440000000002</v>
      </c>
      <c r="G26" s="178">
        <f t="shared" si="0"/>
        <v>0.5458593871866296</v>
      </c>
    </row>
    <row r="27" spans="1:7" ht="16.5" customHeight="1">
      <c r="A27" s="82"/>
      <c r="B27" s="155">
        <v>75011</v>
      </c>
      <c r="C27" s="135"/>
      <c r="D27" s="136" t="s">
        <v>153</v>
      </c>
      <c r="E27" s="50">
        <f>SUM(E28:E29)</f>
        <v>41875</v>
      </c>
      <c r="F27" s="50">
        <f>SUM(F28:F29)</f>
        <v>22495.65</v>
      </c>
      <c r="G27" s="178">
        <f t="shared" si="0"/>
        <v>0.537209552238806</v>
      </c>
    </row>
    <row r="28" spans="1:7" ht="26.25" customHeight="1">
      <c r="A28" s="83"/>
      <c r="B28" s="156"/>
      <c r="C28" s="154" t="s">
        <v>208</v>
      </c>
      <c r="D28" s="81" t="s">
        <v>341</v>
      </c>
      <c r="E28" s="158">
        <v>41775</v>
      </c>
      <c r="F28" s="158">
        <v>22491</v>
      </c>
      <c r="G28" s="177">
        <f t="shared" si="0"/>
        <v>0.5383842010771993</v>
      </c>
    </row>
    <row r="29" spans="1:7" ht="27" customHeight="1">
      <c r="A29" s="83"/>
      <c r="B29" s="156"/>
      <c r="C29" s="154" t="s">
        <v>209</v>
      </c>
      <c r="D29" s="81" t="s">
        <v>210</v>
      </c>
      <c r="E29" s="158">
        <v>100</v>
      </c>
      <c r="F29" s="158">
        <v>4.65</v>
      </c>
      <c r="G29" s="177">
        <f t="shared" si="0"/>
        <v>0.04650000000000001</v>
      </c>
    </row>
    <row r="30" spans="1:7" ht="16.5" customHeight="1">
      <c r="A30" s="83"/>
      <c r="B30" s="155">
        <v>75023</v>
      </c>
      <c r="C30" s="135"/>
      <c r="D30" s="136" t="s">
        <v>155</v>
      </c>
      <c r="E30" s="50">
        <f>SUM(E31:E31)</f>
        <v>3000</v>
      </c>
      <c r="F30" s="50">
        <f>SUM(F31:F31)</f>
        <v>1999.79</v>
      </c>
      <c r="G30" s="178">
        <f t="shared" si="0"/>
        <v>0.6665966666666666</v>
      </c>
    </row>
    <row r="31" spans="1:7" ht="15.75" customHeight="1">
      <c r="A31" s="83"/>
      <c r="B31" s="156"/>
      <c r="C31" s="154" t="s">
        <v>211</v>
      </c>
      <c r="D31" s="81" t="s">
        <v>212</v>
      </c>
      <c r="E31" s="158">
        <v>3000</v>
      </c>
      <c r="F31" s="158">
        <v>1999.79</v>
      </c>
      <c r="G31" s="177">
        <f t="shared" si="0"/>
        <v>0.6665966666666666</v>
      </c>
    </row>
    <row r="32" spans="1:7" ht="26.25" customHeight="1">
      <c r="A32" s="82">
        <v>751</v>
      </c>
      <c r="B32" s="155"/>
      <c r="C32" s="135"/>
      <c r="D32" s="136" t="s">
        <v>213</v>
      </c>
      <c r="E32" s="50">
        <f>SUM(E33)</f>
        <v>909</v>
      </c>
      <c r="F32" s="50">
        <f>SUM(F33)</f>
        <v>456</v>
      </c>
      <c r="G32" s="178">
        <f t="shared" si="0"/>
        <v>0.5016501650165016</v>
      </c>
    </row>
    <row r="33" spans="1:7" ht="21" customHeight="1">
      <c r="A33" s="82"/>
      <c r="B33" s="136">
        <v>75101</v>
      </c>
      <c r="C33" s="157"/>
      <c r="D33" s="136" t="s">
        <v>214</v>
      </c>
      <c r="E33" s="50">
        <f>SUM(E34)</f>
        <v>909</v>
      </c>
      <c r="F33" s="50">
        <f>SUM(F34)</f>
        <v>456</v>
      </c>
      <c r="G33" s="178">
        <f t="shared" si="0"/>
        <v>0.5016501650165016</v>
      </c>
    </row>
    <row r="34" spans="1:7" ht="22.5" customHeight="1">
      <c r="A34" s="83"/>
      <c r="B34" s="81"/>
      <c r="C34" s="154">
        <v>2010</v>
      </c>
      <c r="D34" s="81" t="s">
        <v>340</v>
      </c>
      <c r="E34" s="158">
        <v>909</v>
      </c>
      <c r="F34" s="158">
        <v>456</v>
      </c>
      <c r="G34" s="177">
        <f t="shared" si="0"/>
        <v>0.5016501650165016</v>
      </c>
    </row>
    <row r="35" spans="1:7" ht="25.5" customHeight="1">
      <c r="A35" s="82">
        <v>756</v>
      </c>
      <c r="B35" s="136"/>
      <c r="C35" s="135"/>
      <c r="D35" s="136" t="s">
        <v>335</v>
      </c>
      <c r="E35" s="50">
        <f>SUM(E36+E38+E45+E55+E62)</f>
        <v>4487240</v>
      </c>
      <c r="F35" s="50">
        <f>SUM(F36+F38+F45+F55+F62)</f>
        <v>1672660.5899999999</v>
      </c>
      <c r="G35" s="178">
        <f t="shared" si="0"/>
        <v>0.3727593331312789</v>
      </c>
    </row>
    <row r="36" spans="1:7" ht="16.5" customHeight="1">
      <c r="A36" s="83"/>
      <c r="B36" s="136">
        <v>75601</v>
      </c>
      <c r="C36" s="135"/>
      <c r="D36" s="136" t="s">
        <v>215</v>
      </c>
      <c r="E36" s="50">
        <f>SUM(E37)</f>
        <v>1000</v>
      </c>
      <c r="F36" s="50">
        <f>SUM(F37)</f>
        <v>330</v>
      </c>
      <c r="G36" s="178">
        <f t="shared" si="0"/>
        <v>0.33</v>
      </c>
    </row>
    <row r="37" spans="1:7" ht="16.5" customHeight="1">
      <c r="A37" s="83"/>
      <c r="B37" s="81"/>
      <c r="C37" s="154" t="s">
        <v>216</v>
      </c>
      <c r="D37" s="81" t="s">
        <v>217</v>
      </c>
      <c r="E37" s="158">
        <v>1000</v>
      </c>
      <c r="F37" s="158">
        <v>330</v>
      </c>
      <c r="G37" s="177">
        <f t="shared" si="0"/>
        <v>0.33</v>
      </c>
    </row>
    <row r="38" spans="1:7" ht="27.75" customHeight="1">
      <c r="A38" s="83"/>
      <c r="B38" s="136">
        <v>75615</v>
      </c>
      <c r="C38" s="135"/>
      <c r="D38" s="136" t="s">
        <v>218</v>
      </c>
      <c r="E38" s="50">
        <f>SUM(E39:E44)</f>
        <v>971000</v>
      </c>
      <c r="F38" s="50">
        <f>SUM(F39:F44)</f>
        <v>281796.5</v>
      </c>
      <c r="G38" s="178">
        <f t="shared" si="0"/>
        <v>0.2902126673532441</v>
      </c>
    </row>
    <row r="39" spans="1:7" ht="16.5" customHeight="1">
      <c r="A39" s="83"/>
      <c r="B39" s="81"/>
      <c r="C39" s="154" t="s">
        <v>219</v>
      </c>
      <c r="D39" s="81" t="s">
        <v>220</v>
      </c>
      <c r="E39" s="158">
        <v>900000</v>
      </c>
      <c r="F39" s="158">
        <v>245757.5</v>
      </c>
      <c r="G39" s="177">
        <f t="shared" si="0"/>
        <v>0.2730638888888889</v>
      </c>
    </row>
    <row r="40" spans="1:7" ht="15" customHeight="1">
      <c r="A40" s="83"/>
      <c r="B40" s="81"/>
      <c r="C40" s="154" t="s">
        <v>221</v>
      </c>
      <c r="D40" s="81" t="s">
        <v>222</v>
      </c>
      <c r="E40" s="158">
        <v>1000</v>
      </c>
      <c r="F40" s="158">
        <v>682</v>
      </c>
      <c r="G40" s="177">
        <f t="shared" si="0"/>
        <v>0.682</v>
      </c>
    </row>
    <row r="41" spans="1:7" ht="15.75" customHeight="1">
      <c r="A41" s="83"/>
      <c r="B41" s="81"/>
      <c r="C41" s="154" t="s">
        <v>223</v>
      </c>
      <c r="D41" s="81" t="s">
        <v>224</v>
      </c>
      <c r="E41" s="158">
        <v>60000</v>
      </c>
      <c r="F41" s="158">
        <v>32205</v>
      </c>
      <c r="G41" s="177">
        <f t="shared" si="0"/>
        <v>0.53675</v>
      </c>
    </row>
    <row r="42" spans="1:7" ht="16.5" customHeight="1">
      <c r="A42" s="83"/>
      <c r="B42" s="81"/>
      <c r="C42" s="154" t="s">
        <v>225</v>
      </c>
      <c r="D42" s="81" t="s">
        <v>336</v>
      </c>
      <c r="E42" s="158">
        <v>4000</v>
      </c>
      <c r="F42" s="158">
        <v>2008</v>
      </c>
      <c r="G42" s="177">
        <f t="shared" si="0"/>
        <v>0.502</v>
      </c>
    </row>
    <row r="43" spans="1:7" ht="16.5" customHeight="1">
      <c r="A43" s="83"/>
      <c r="B43" s="81"/>
      <c r="C43" s="154" t="s">
        <v>200</v>
      </c>
      <c r="D43" s="81" t="s">
        <v>201</v>
      </c>
      <c r="E43" s="158">
        <v>0</v>
      </c>
      <c r="F43" s="158">
        <v>44</v>
      </c>
      <c r="G43" s="177">
        <v>0</v>
      </c>
    </row>
    <row r="44" spans="1:7" ht="16.5" customHeight="1">
      <c r="A44" s="83"/>
      <c r="B44" s="81"/>
      <c r="C44" s="154" t="s">
        <v>226</v>
      </c>
      <c r="D44" s="81" t="s">
        <v>227</v>
      </c>
      <c r="E44" s="158">
        <v>6000</v>
      </c>
      <c r="F44" s="158">
        <v>1100</v>
      </c>
      <c r="G44" s="177">
        <f t="shared" si="0"/>
        <v>0.18333333333333332</v>
      </c>
    </row>
    <row r="45" spans="1:7" ht="24" customHeight="1">
      <c r="A45" s="83"/>
      <c r="B45" s="136">
        <v>75616</v>
      </c>
      <c r="C45" s="135"/>
      <c r="D45" s="136" t="s">
        <v>228</v>
      </c>
      <c r="E45" s="50">
        <f>SUM(E46:E54)</f>
        <v>482700</v>
      </c>
      <c r="F45" s="50">
        <f>SUM(F46:F54)</f>
        <v>299547.14999999997</v>
      </c>
      <c r="G45" s="178">
        <f t="shared" si="0"/>
        <v>0.6205658794282162</v>
      </c>
    </row>
    <row r="46" spans="1:7" ht="15.75" customHeight="1">
      <c r="A46" s="83"/>
      <c r="B46" s="81"/>
      <c r="C46" s="154" t="s">
        <v>219</v>
      </c>
      <c r="D46" s="81" t="s">
        <v>220</v>
      </c>
      <c r="E46" s="158">
        <v>180000</v>
      </c>
      <c r="F46" s="158">
        <v>107538.2</v>
      </c>
      <c r="G46" s="177">
        <f t="shared" si="0"/>
        <v>0.5974344444444444</v>
      </c>
    </row>
    <row r="47" spans="1:7" ht="15.75" customHeight="1">
      <c r="A47" s="83"/>
      <c r="B47" s="81"/>
      <c r="C47" s="154" t="s">
        <v>221</v>
      </c>
      <c r="D47" s="81" t="s">
        <v>222</v>
      </c>
      <c r="E47" s="158">
        <v>160000</v>
      </c>
      <c r="F47" s="158">
        <v>116411.54</v>
      </c>
      <c r="G47" s="177">
        <f t="shared" si="0"/>
        <v>0.727572125</v>
      </c>
    </row>
    <row r="48" spans="1:7" ht="15.75" customHeight="1">
      <c r="A48" s="83"/>
      <c r="B48" s="81"/>
      <c r="C48" s="154" t="s">
        <v>223</v>
      </c>
      <c r="D48" s="81" t="s">
        <v>224</v>
      </c>
      <c r="E48" s="158">
        <v>13000</v>
      </c>
      <c r="F48" s="158">
        <v>9542.55</v>
      </c>
      <c r="G48" s="177">
        <f t="shared" si="0"/>
        <v>0.7340423076923076</v>
      </c>
    </row>
    <row r="49" spans="1:7" ht="15.75" customHeight="1">
      <c r="A49" s="83"/>
      <c r="B49" s="81"/>
      <c r="C49" s="154" t="s">
        <v>225</v>
      </c>
      <c r="D49" s="81" t="s">
        <v>336</v>
      </c>
      <c r="E49" s="158">
        <v>60000</v>
      </c>
      <c r="F49" s="158">
        <v>31003.8</v>
      </c>
      <c r="G49" s="177">
        <f t="shared" si="0"/>
        <v>0.51673</v>
      </c>
    </row>
    <row r="50" spans="1:7" ht="16.5" customHeight="1">
      <c r="A50" s="83"/>
      <c r="B50" s="81"/>
      <c r="C50" s="154" t="s">
        <v>229</v>
      </c>
      <c r="D50" s="81" t="s">
        <v>230</v>
      </c>
      <c r="E50" s="158">
        <v>15000</v>
      </c>
      <c r="F50" s="158">
        <v>6910</v>
      </c>
      <c r="G50" s="177">
        <f t="shared" si="0"/>
        <v>0.46066666666666667</v>
      </c>
    </row>
    <row r="51" spans="1:7" ht="17.25" customHeight="1">
      <c r="A51" s="83"/>
      <c r="B51" s="81"/>
      <c r="C51" s="154" t="s">
        <v>231</v>
      </c>
      <c r="D51" s="81" t="s">
        <v>232</v>
      </c>
      <c r="E51" s="158">
        <v>100</v>
      </c>
      <c r="F51" s="158">
        <v>0</v>
      </c>
      <c r="G51" s="177">
        <f t="shared" si="0"/>
        <v>0</v>
      </c>
    </row>
    <row r="52" spans="1:7" ht="18" customHeight="1">
      <c r="A52" s="83"/>
      <c r="B52" s="81"/>
      <c r="C52" s="154" t="s">
        <v>233</v>
      </c>
      <c r="D52" s="81" t="s">
        <v>234</v>
      </c>
      <c r="E52" s="158">
        <v>50000</v>
      </c>
      <c r="F52" s="158">
        <v>21362.5</v>
      </c>
      <c r="G52" s="177">
        <f t="shared" si="0"/>
        <v>0.42725</v>
      </c>
    </row>
    <row r="53" spans="1:7" ht="16.5" customHeight="1">
      <c r="A53" s="83"/>
      <c r="B53" s="81"/>
      <c r="C53" s="154" t="s">
        <v>200</v>
      </c>
      <c r="D53" s="81" t="s">
        <v>201</v>
      </c>
      <c r="E53" s="158">
        <v>1600</v>
      </c>
      <c r="F53" s="158">
        <v>1383.32</v>
      </c>
      <c r="G53" s="177">
        <f t="shared" si="0"/>
        <v>0.864575</v>
      </c>
    </row>
    <row r="54" spans="1:7" ht="15.75" customHeight="1">
      <c r="A54" s="83"/>
      <c r="B54" s="81"/>
      <c r="C54" s="154" t="s">
        <v>226</v>
      </c>
      <c r="D54" s="81" t="s">
        <v>227</v>
      </c>
      <c r="E54" s="158">
        <v>3000</v>
      </c>
      <c r="F54" s="158">
        <v>5395.24</v>
      </c>
      <c r="G54" s="177">
        <f t="shared" si="0"/>
        <v>1.7984133333333332</v>
      </c>
    </row>
    <row r="55" spans="1:7" ht="24.75" customHeight="1">
      <c r="A55" s="83"/>
      <c r="B55" s="136">
        <v>75618</v>
      </c>
      <c r="C55" s="135"/>
      <c r="D55" s="136" t="s">
        <v>235</v>
      </c>
      <c r="E55" s="50">
        <f>SUM(E56:E61)</f>
        <v>1092600</v>
      </c>
      <c r="F55" s="50">
        <f>SUM(F56:F61)</f>
        <v>290653.86</v>
      </c>
      <c r="G55" s="178">
        <f t="shared" si="0"/>
        <v>0.2660203734211971</v>
      </c>
    </row>
    <row r="56" spans="1:7" ht="15.75" customHeight="1">
      <c r="A56" s="83"/>
      <c r="B56" s="81"/>
      <c r="C56" s="154" t="s">
        <v>236</v>
      </c>
      <c r="D56" s="81" t="s">
        <v>237</v>
      </c>
      <c r="E56" s="158">
        <v>500</v>
      </c>
      <c r="F56" s="158">
        <v>0</v>
      </c>
      <c r="G56" s="177">
        <f t="shared" si="0"/>
        <v>0</v>
      </c>
    </row>
    <row r="57" spans="1:7" ht="16.5" customHeight="1">
      <c r="A57" s="83"/>
      <c r="B57" s="81"/>
      <c r="C57" s="154" t="s">
        <v>238</v>
      </c>
      <c r="D57" s="81" t="s">
        <v>239</v>
      </c>
      <c r="E57" s="158">
        <v>15000</v>
      </c>
      <c r="F57" s="158">
        <v>4912</v>
      </c>
      <c r="G57" s="177">
        <f t="shared" si="0"/>
        <v>0.3274666666666667</v>
      </c>
    </row>
    <row r="58" spans="1:7" ht="17.25" customHeight="1">
      <c r="A58" s="83"/>
      <c r="B58" s="81"/>
      <c r="C58" s="154" t="s">
        <v>240</v>
      </c>
      <c r="D58" s="81" t="s">
        <v>241</v>
      </c>
      <c r="E58" s="158">
        <v>700000</v>
      </c>
      <c r="F58" s="158">
        <v>228457.2</v>
      </c>
      <c r="G58" s="177">
        <f t="shared" si="0"/>
        <v>0.3263674285714286</v>
      </c>
    </row>
    <row r="59" spans="1:7" ht="16.5" customHeight="1">
      <c r="A59" s="83"/>
      <c r="B59" s="81"/>
      <c r="C59" s="154" t="s">
        <v>242</v>
      </c>
      <c r="D59" s="81" t="s">
        <v>337</v>
      </c>
      <c r="E59" s="158">
        <v>65000</v>
      </c>
      <c r="F59" s="158">
        <v>44852.1</v>
      </c>
      <c r="G59" s="177">
        <f t="shared" si="0"/>
        <v>0.6900323076923077</v>
      </c>
    </row>
    <row r="60" spans="1:7" ht="18" customHeight="1">
      <c r="A60" s="83"/>
      <c r="B60" s="81"/>
      <c r="C60" s="154" t="s">
        <v>199</v>
      </c>
      <c r="D60" s="81" t="s">
        <v>277</v>
      </c>
      <c r="E60" s="158">
        <v>306600</v>
      </c>
      <c r="F60" s="158">
        <v>7105.46</v>
      </c>
      <c r="G60" s="177">
        <f t="shared" si="0"/>
        <v>0.02317501630789302</v>
      </c>
    </row>
    <row r="61" spans="1:7" ht="15.75" customHeight="1">
      <c r="A61" s="83"/>
      <c r="B61" s="81"/>
      <c r="C61" s="154" t="s">
        <v>226</v>
      </c>
      <c r="D61" s="81" t="s">
        <v>227</v>
      </c>
      <c r="E61" s="158">
        <v>5500</v>
      </c>
      <c r="F61" s="158">
        <v>5327.1</v>
      </c>
      <c r="G61" s="177">
        <f t="shared" si="0"/>
        <v>0.9685636363636364</v>
      </c>
    </row>
    <row r="62" spans="1:7" ht="16.5" customHeight="1">
      <c r="A62" s="83"/>
      <c r="B62" s="136">
        <v>75621</v>
      </c>
      <c r="C62" s="135"/>
      <c r="D62" s="136" t="s">
        <v>339</v>
      </c>
      <c r="E62" s="50">
        <f>SUM(E63:E64)</f>
        <v>1939940</v>
      </c>
      <c r="F62" s="50">
        <f>SUM(F63:F64)</f>
        <v>800333.08</v>
      </c>
      <c r="G62" s="178">
        <f t="shared" si="0"/>
        <v>0.41255558419332555</v>
      </c>
    </row>
    <row r="63" spans="1:7" ht="16.5" customHeight="1">
      <c r="A63" s="83"/>
      <c r="B63" s="81"/>
      <c r="C63" s="154" t="s">
        <v>243</v>
      </c>
      <c r="D63" s="81" t="s">
        <v>244</v>
      </c>
      <c r="E63" s="158">
        <v>1934043</v>
      </c>
      <c r="F63" s="158">
        <v>806958</v>
      </c>
      <c r="G63" s="177">
        <f t="shared" si="0"/>
        <v>0.41723891350916187</v>
      </c>
    </row>
    <row r="64" spans="1:7" ht="16.5" customHeight="1">
      <c r="A64" s="83"/>
      <c r="B64" s="81"/>
      <c r="C64" s="154" t="s">
        <v>245</v>
      </c>
      <c r="D64" s="81" t="s">
        <v>246</v>
      </c>
      <c r="E64" s="158">
        <v>5897</v>
      </c>
      <c r="F64" s="158">
        <v>-6624.92</v>
      </c>
      <c r="G64" s="177">
        <v>0</v>
      </c>
    </row>
    <row r="65" spans="1:7" ht="15.75" customHeight="1">
      <c r="A65" s="82">
        <v>758</v>
      </c>
      <c r="B65" s="136"/>
      <c r="C65" s="135"/>
      <c r="D65" s="136" t="s">
        <v>167</v>
      </c>
      <c r="E65" s="50">
        <f>SUM(E66+E68+E70)</f>
        <v>6395467</v>
      </c>
      <c r="F65" s="50">
        <f>SUM(F66+F68+F70)</f>
        <v>3691728</v>
      </c>
      <c r="G65" s="178">
        <f t="shared" si="0"/>
        <v>0.5772413492243803</v>
      </c>
    </row>
    <row r="66" spans="1:7" ht="17.25" customHeight="1">
      <c r="A66" s="82"/>
      <c r="B66" s="136">
        <v>75801</v>
      </c>
      <c r="C66" s="135"/>
      <c r="D66" s="136" t="s">
        <v>338</v>
      </c>
      <c r="E66" s="50">
        <f>SUM(E67)</f>
        <v>4281264</v>
      </c>
      <c r="F66" s="50">
        <f>SUM(F67)</f>
        <v>2634624</v>
      </c>
      <c r="G66" s="178">
        <f t="shared" si="0"/>
        <v>0.6153846153846154</v>
      </c>
    </row>
    <row r="67" spans="1:7" ht="18.75" customHeight="1">
      <c r="A67" s="83"/>
      <c r="B67" s="81"/>
      <c r="C67" s="154" t="s">
        <v>247</v>
      </c>
      <c r="D67" s="81" t="s">
        <v>248</v>
      </c>
      <c r="E67" s="158">
        <v>4281264</v>
      </c>
      <c r="F67" s="158">
        <v>2634624</v>
      </c>
      <c r="G67" s="177">
        <f t="shared" si="0"/>
        <v>0.6153846153846154</v>
      </c>
    </row>
    <row r="68" spans="1:7" ht="16.5" customHeight="1">
      <c r="A68" s="83"/>
      <c r="B68" s="136">
        <v>75807</v>
      </c>
      <c r="C68" s="135"/>
      <c r="D68" s="136" t="s">
        <v>249</v>
      </c>
      <c r="E68" s="50">
        <f>SUM(E69)</f>
        <v>2005690</v>
      </c>
      <c r="F68" s="50">
        <f>SUM(F69)</f>
        <v>1002846</v>
      </c>
      <c r="G68" s="178">
        <f t="shared" si="0"/>
        <v>0.5000004985815355</v>
      </c>
    </row>
    <row r="69" spans="1:7" ht="18" customHeight="1">
      <c r="A69" s="83"/>
      <c r="B69" s="81"/>
      <c r="C69" s="154" t="s">
        <v>247</v>
      </c>
      <c r="D69" s="81" t="s">
        <v>248</v>
      </c>
      <c r="E69" s="158">
        <v>2005690</v>
      </c>
      <c r="F69" s="158">
        <v>1002846</v>
      </c>
      <c r="G69" s="177">
        <f t="shared" si="0"/>
        <v>0.5000004985815355</v>
      </c>
    </row>
    <row r="70" spans="1:7" ht="18.75" customHeight="1">
      <c r="A70" s="83"/>
      <c r="B70" s="136">
        <v>75831</v>
      </c>
      <c r="C70" s="135"/>
      <c r="D70" s="136" t="s">
        <v>250</v>
      </c>
      <c r="E70" s="50">
        <f>SUM(E71)</f>
        <v>108513</v>
      </c>
      <c r="F70" s="50">
        <f>SUM(F71)</f>
        <v>54258</v>
      </c>
      <c r="G70" s="178">
        <f t="shared" si="0"/>
        <v>0.5000138232285533</v>
      </c>
    </row>
    <row r="71" spans="1:7" ht="18" customHeight="1">
      <c r="A71" s="83"/>
      <c r="B71" s="81"/>
      <c r="C71" s="154" t="s">
        <v>247</v>
      </c>
      <c r="D71" s="81" t="s">
        <v>248</v>
      </c>
      <c r="E71" s="158">
        <v>108513</v>
      </c>
      <c r="F71" s="158">
        <v>54258</v>
      </c>
      <c r="G71" s="177">
        <f t="shared" si="0"/>
        <v>0.5000138232285533</v>
      </c>
    </row>
    <row r="72" spans="1:7" ht="17.25" customHeight="1">
      <c r="A72" s="411">
        <v>801</v>
      </c>
      <c r="B72" s="136"/>
      <c r="C72" s="135"/>
      <c r="D72" s="136" t="s">
        <v>169</v>
      </c>
      <c r="E72" s="50">
        <f>SUM(E73+E78+E81)</f>
        <v>114300</v>
      </c>
      <c r="F72" s="50">
        <f>SUM(F73+F78+F81)</f>
        <v>53198.11</v>
      </c>
      <c r="G72" s="178">
        <f aca="true" t="shared" si="1" ref="G72:G118">SUM(F72/E72*100%)</f>
        <v>0.46542528433945757</v>
      </c>
    </row>
    <row r="73" spans="1:7" ht="16.5" customHeight="1">
      <c r="A73" s="82"/>
      <c r="B73" s="136">
        <v>80101</v>
      </c>
      <c r="C73" s="135"/>
      <c r="D73" s="136" t="s">
        <v>170</v>
      </c>
      <c r="E73" s="50">
        <f>SUM(E74:E77)</f>
        <v>29100</v>
      </c>
      <c r="F73" s="50">
        <f>SUM(F74:F77)</f>
        <v>9813.57</v>
      </c>
      <c r="G73" s="178">
        <f t="shared" si="1"/>
        <v>0.3372360824742268</v>
      </c>
    </row>
    <row r="74" spans="1:7" ht="17.25" customHeight="1">
      <c r="A74" s="82"/>
      <c r="B74" s="136"/>
      <c r="C74" s="159" t="s">
        <v>200</v>
      </c>
      <c r="D74" s="81" t="s">
        <v>201</v>
      </c>
      <c r="E74" s="180">
        <v>100</v>
      </c>
      <c r="F74" s="180">
        <v>27</v>
      </c>
      <c r="G74" s="179">
        <f t="shared" si="1"/>
        <v>0.27</v>
      </c>
    </row>
    <row r="75" spans="1:7" ht="24" customHeight="1">
      <c r="A75" s="83"/>
      <c r="B75" s="81"/>
      <c r="C75" s="154" t="s">
        <v>205</v>
      </c>
      <c r="D75" s="81" t="s">
        <v>206</v>
      </c>
      <c r="E75" s="158">
        <v>26000</v>
      </c>
      <c r="F75" s="158">
        <v>7646.14</v>
      </c>
      <c r="G75" s="177">
        <f t="shared" si="1"/>
        <v>0.2940823076923077</v>
      </c>
    </row>
    <row r="76" spans="1:7" ht="18.75" customHeight="1">
      <c r="A76" s="83"/>
      <c r="B76" s="81"/>
      <c r="C76" s="154" t="s">
        <v>211</v>
      </c>
      <c r="D76" s="81" t="s">
        <v>212</v>
      </c>
      <c r="E76" s="158">
        <v>1350</v>
      </c>
      <c r="F76" s="158">
        <v>473.38</v>
      </c>
      <c r="G76" s="177">
        <f t="shared" si="1"/>
        <v>0.3506518518518518</v>
      </c>
    </row>
    <row r="77" spans="1:7" ht="15.75" customHeight="1">
      <c r="A77" s="83"/>
      <c r="B77" s="81"/>
      <c r="C77" s="154" t="s">
        <v>308</v>
      </c>
      <c r="D77" s="137" t="s">
        <v>311</v>
      </c>
      <c r="E77" s="158">
        <v>1650</v>
      </c>
      <c r="F77" s="158">
        <v>1667.05</v>
      </c>
      <c r="G77" s="177">
        <f t="shared" si="1"/>
        <v>1.0103333333333333</v>
      </c>
    </row>
    <row r="78" spans="1:7" ht="19.5" customHeight="1">
      <c r="A78" s="83"/>
      <c r="B78" s="136">
        <v>80104</v>
      </c>
      <c r="C78" s="135"/>
      <c r="D78" s="136" t="s">
        <v>172</v>
      </c>
      <c r="E78" s="50">
        <f>SUM(E79)</f>
        <v>85000</v>
      </c>
      <c r="F78" s="50">
        <f>SUM(F79:F80)</f>
        <v>43384.54</v>
      </c>
      <c r="G78" s="178">
        <f t="shared" si="1"/>
        <v>0.5104063529411765</v>
      </c>
    </row>
    <row r="79" spans="1:7" ht="17.25" customHeight="1">
      <c r="A79" s="83"/>
      <c r="B79" s="81"/>
      <c r="C79" s="154" t="s">
        <v>251</v>
      </c>
      <c r="D79" s="81" t="s">
        <v>252</v>
      </c>
      <c r="E79" s="158">
        <v>85000</v>
      </c>
      <c r="F79" s="158">
        <v>43325.94</v>
      </c>
      <c r="G79" s="177">
        <f t="shared" si="1"/>
        <v>0.5097169411764706</v>
      </c>
    </row>
    <row r="80" spans="1:7" ht="18" customHeight="1">
      <c r="A80" s="83"/>
      <c r="B80" s="81"/>
      <c r="C80" s="154" t="s">
        <v>211</v>
      </c>
      <c r="D80" s="81" t="s">
        <v>212</v>
      </c>
      <c r="E80" s="158">
        <v>0</v>
      </c>
      <c r="F80" s="158">
        <v>58.6</v>
      </c>
      <c r="G80" s="177">
        <v>0</v>
      </c>
    </row>
    <row r="81" spans="1:7" ht="18" customHeight="1">
      <c r="A81" s="83"/>
      <c r="B81" s="136">
        <v>80110</v>
      </c>
      <c r="C81" s="135"/>
      <c r="D81" s="136" t="s">
        <v>173</v>
      </c>
      <c r="E81" s="50">
        <f>SUM(E82:E82)</f>
        <v>200</v>
      </c>
      <c r="F81" s="50">
        <f>SUM(F82:F82)</f>
        <v>0</v>
      </c>
      <c r="G81" s="178">
        <f t="shared" si="1"/>
        <v>0</v>
      </c>
    </row>
    <row r="82" spans="1:7" ht="16.5" customHeight="1">
      <c r="A82" s="83"/>
      <c r="B82" s="81"/>
      <c r="C82" s="154" t="s">
        <v>211</v>
      </c>
      <c r="D82" s="81" t="s">
        <v>212</v>
      </c>
      <c r="E82" s="158">
        <v>200</v>
      </c>
      <c r="F82" s="158">
        <v>0</v>
      </c>
      <c r="G82" s="177">
        <f t="shared" si="1"/>
        <v>0</v>
      </c>
    </row>
    <row r="83" spans="1:7" ht="16.5" customHeight="1">
      <c r="A83" s="411">
        <v>852</v>
      </c>
      <c r="B83" s="136"/>
      <c r="C83" s="135"/>
      <c r="D83" s="136" t="s">
        <v>253</v>
      </c>
      <c r="E83" s="50">
        <f>SUM(E84+E86+E88+E93+E96+E99+E101+E104)</f>
        <v>2339893</v>
      </c>
      <c r="F83" s="50">
        <f>SUM(F84+F86+F88+F93+F96+F99+F101+F104)</f>
        <v>1221051.74</v>
      </c>
      <c r="G83" s="178">
        <f t="shared" si="1"/>
        <v>0.5218408448591453</v>
      </c>
    </row>
    <row r="84" spans="1:7" ht="15" customHeight="1">
      <c r="A84" s="82"/>
      <c r="B84" s="136">
        <v>85202</v>
      </c>
      <c r="C84" s="135"/>
      <c r="D84" s="136" t="s">
        <v>294</v>
      </c>
      <c r="E84" s="50">
        <f>SUM(E85)</f>
        <v>6000</v>
      </c>
      <c r="F84" s="50">
        <f>SUM(F85)</f>
        <v>3000</v>
      </c>
      <c r="G84" s="178">
        <f t="shared" si="1"/>
        <v>0.5</v>
      </c>
    </row>
    <row r="85" spans="1:7" ht="14.25" customHeight="1">
      <c r="A85" s="82"/>
      <c r="B85" s="136"/>
      <c r="C85" s="159" t="s">
        <v>200</v>
      </c>
      <c r="D85" s="81" t="s">
        <v>201</v>
      </c>
      <c r="E85" s="180">
        <v>6000</v>
      </c>
      <c r="F85" s="180">
        <v>3000</v>
      </c>
      <c r="G85" s="178">
        <f t="shared" si="1"/>
        <v>0.5</v>
      </c>
    </row>
    <row r="86" spans="1:7" ht="17.25" customHeight="1">
      <c r="A86" s="82"/>
      <c r="B86" s="136">
        <v>85206</v>
      </c>
      <c r="C86" s="159"/>
      <c r="D86" s="136" t="s">
        <v>379</v>
      </c>
      <c r="E86" s="50">
        <f>SUM(E87)</f>
        <v>32405</v>
      </c>
      <c r="F86" s="50">
        <f>SUM(F87)</f>
        <v>4630</v>
      </c>
      <c r="G86" s="178">
        <f t="shared" si="1"/>
        <v>0.14287918531090882</v>
      </c>
    </row>
    <row r="87" spans="1:7" ht="18.75" customHeight="1">
      <c r="A87" s="82"/>
      <c r="B87" s="136"/>
      <c r="C87" s="159" t="s">
        <v>256</v>
      </c>
      <c r="D87" s="81" t="s">
        <v>343</v>
      </c>
      <c r="E87" s="180">
        <v>32405</v>
      </c>
      <c r="F87" s="180">
        <v>4630</v>
      </c>
      <c r="G87" s="178">
        <f t="shared" si="1"/>
        <v>0.14287918531090882</v>
      </c>
    </row>
    <row r="88" spans="1:7" ht="25.5" customHeight="1">
      <c r="A88" s="82"/>
      <c r="B88" s="136">
        <v>85212</v>
      </c>
      <c r="C88" s="135"/>
      <c r="D88" s="136" t="s">
        <v>254</v>
      </c>
      <c r="E88" s="50">
        <f>SUM(E89:E92)</f>
        <v>1991113</v>
      </c>
      <c r="F88" s="50">
        <f>SUM(F89:F92)</f>
        <v>1007047.17</v>
      </c>
      <c r="G88" s="178">
        <f t="shared" si="1"/>
        <v>0.5057709783422639</v>
      </c>
    </row>
    <row r="89" spans="1:7" ht="17.25" customHeight="1">
      <c r="A89" s="82"/>
      <c r="B89" s="136"/>
      <c r="C89" s="159" t="s">
        <v>211</v>
      </c>
      <c r="D89" s="81" t="s">
        <v>212</v>
      </c>
      <c r="E89" s="180">
        <v>3000</v>
      </c>
      <c r="F89" s="180">
        <v>424.86</v>
      </c>
      <c r="G89" s="177">
        <f t="shared" si="1"/>
        <v>0.14162</v>
      </c>
    </row>
    <row r="90" spans="1:7" ht="25.5" customHeight="1">
      <c r="A90" s="83"/>
      <c r="B90" s="81"/>
      <c r="C90" s="154" t="s">
        <v>208</v>
      </c>
      <c r="D90" s="81" t="s">
        <v>340</v>
      </c>
      <c r="E90" s="158">
        <v>1976613</v>
      </c>
      <c r="F90" s="158">
        <v>997491</v>
      </c>
      <c r="G90" s="177">
        <f t="shared" si="1"/>
        <v>0.5046465848398245</v>
      </c>
    </row>
    <row r="91" spans="1:7" ht="25.5" customHeight="1">
      <c r="A91" s="83"/>
      <c r="B91" s="81"/>
      <c r="C91" s="154" t="s">
        <v>209</v>
      </c>
      <c r="D91" s="81" t="s">
        <v>210</v>
      </c>
      <c r="E91" s="158">
        <v>6500</v>
      </c>
      <c r="F91" s="158">
        <v>5632.31</v>
      </c>
      <c r="G91" s="177">
        <f t="shared" si="1"/>
        <v>0.8665092307692308</v>
      </c>
    </row>
    <row r="92" spans="1:7" ht="39" customHeight="1">
      <c r="A92" s="83"/>
      <c r="B92" s="81"/>
      <c r="C92" s="154" t="s">
        <v>269</v>
      </c>
      <c r="D92" s="81" t="s">
        <v>342</v>
      </c>
      <c r="E92" s="158">
        <v>5000</v>
      </c>
      <c r="F92" s="158">
        <v>3499</v>
      </c>
      <c r="G92" s="177">
        <f t="shared" si="1"/>
        <v>0.6998</v>
      </c>
    </row>
    <row r="93" spans="1:7" ht="39.75" customHeight="1">
      <c r="A93" s="83"/>
      <c r="B93" s="136">
        <v>85213</v>
      </c>
      <c r="C93" s="135"/>
      <c r="D93" s="136" t="s">
        <v>255</v>
      </c>
      <c r="E93" s="50">
        <f>SUM(E94:E95)</f>
        <v>20728</v>
      </c>
      <c r="F93" s="50">
        <f>SUM(F94:F95)</f>
        <v>14079</v>
      </c>
      <c r="G93" s="178">
        <f t="shared" si="1"/>
        <v>0.6792261675028947</v>
      </c>
    </row>
    <row r="94" spans="1:7" ht="28.5" customHeight="1">
      <c r="A94" s="83"/>
      <c r="B94" s="136"/>
      <c r="C94" s="159" t="s">
        <v>208</v>
      </c>
      <c r="D94" s="81" t="s">
        <v>340</v>
      </c>
      <c r="E94" s="180">
        <v>9416</v>
      </c>
      <c r="F94" s="180">
        <v>7219</v>
      </c>
      <c r="G94" s="177">
        <f t="shared" si="1"/>
        <v>0.7666737468139337</v>
      </c>
    </row>
    <row r="95" spans="1:7" ht="18" customHeight="1">
      <c r="A95" s="83"/>
      <c r="B95" s="81"/>
      <c r="C95" s="154" t="s">
        <v>256</v>
      </c>
      <c r="D95" s="81" t="s">
        <v>343</v>
      </c>
      <c r="E95" s="158">
        <v>11312</v>
      </c>
      <c r="F95" s="158">
        <v>6860</v>
      </c>
      <c r="G95" s="177">
        <f t="shared" si="1"/>
        <v>0.6064356435643564</v>
      </c>
    </row>
    <row r="96" spans="1:7" ht="17.25" customHeight="1">
      <c r="A96" s="82"/>
      <c r="B96" s="136">
        <v>85214</v>
      </c>
      <c r="C96" s="135"/>
      <c r="D96" s="136" t="s">
        <v>258</v>
      </c>
      <c r="E96" s="50">
        <f>SUM(E97:E98)</f>
        <v>75569</v>
      </c>
      <c r="F96" s="50">
        <f>SUM(F97:F98)</f>
        <v>49653</v>
      </c>
      <c r="G96" s="178">
        <f t="shared" si="1"/>
        <v>0.6570551416586167</v>
      </c>
    </row>
    <row r="97" spans="1:7" ht="15" customHeight="1">
      <c r="A97" s="83"/>
      <c r="B97" s="81"/>
      <c r="C97" s="154" t="s">
        <v>256</v>
      </c>
      <c r="D97" s="81" t="s">
        <v>343</v>
      </c>
      <c r="E97" s="158">
        <v>56730</v>
      </c>
      <c r="F97" s="158">
        <v>45653</v>
      </c>
      <c r="G97" s="177">
        <f t="shared" si="1"/>
        <v>0.8047417592102943</v>
      </c>
    </row>
    <row r="98" spans="1:7" ht="20.25" customHeight="1">
      <c r="A98" s="83"/>
      <c r="B98" s="81"/>
      <c r="C98" s="154" t="s">
        <v>270</v>
      </c>
      <c r="D98" s="81" t="s">
        <v>257</v>
      </c>
      <c r="E98" s="158">
        <v>18839</v>
      </c>
      <c r="F98" s="158">
        <v>4000</v>
      </c>
      <c r="G98" s="177">
        <f t="shared" si="1"/>
        <v>0.21232549498381018</v>
      </c>
    </row>
    <row r="99" spans="1:7" ht="18.75" customHeight="1">
      <c r="A99" s="83"/>
      <c r="B99" s="136">
        <v>85216</v>
      </c>
      <c r="C99" s="135"/>
      <c r="D99" s="136" t="s">
        <v>185</v>
      </c>
      <c r="E99" s="50">
        <f>SUM(E100:E100)</f>
        <v>102770</v>
      </c>
      <c r="F99" s="50">
        <f>SUM(F100:F100)</f>
        <v>77174</v>
      </c>
      <c r="G99" s="178">
        <f t="shared" si="1"/>
        <v>0.7509389899776199</v>
      </c>
    </row>
    <row r="100" spans="1:7" ht="18.75" customHeight="1">
      <c r="A100" s="83"/>
      <c r="B100" s="81"/>
      <c r="C100" s="154" t="s">
        <v>256</v>
      </c>
      <c r="D100" s="81" t="s">
        <v>343</v>
      </c>
      <c r="E100" s="158">
        <v>102770</v>
      </c>
      <c r="F100" s="158">
        <v>77174</v>
      </c>
      <c r="G100" s="177">
        <f t="shared" si="1"/>
        <v>0.7509389899776199</v>
      </c>
    </row>
    <row r="101" spans="1:7" ht="18" customHeight="1">
      <c r="A101" s="83"/>
      <c r="B101" s="136">
        <v>85219</v>
      </c>
      <c r="C101" s="135"/>
      <c r="D101" s="136" t="s">
        <v>259</v>
      </c>
      <c r="E101" s="50">
        <f>SUM(E102:E103)</f>
        <v>48307</v>
      </c>
      <c r="F101" s="50">
        <f>SUM(F102:F103)</f>
        <v>24097.57</v>
      </c>
      <c r="G101" s="178">
        <f t="shared" si="1"/>
        <v>0.4988421967830749</v>
      </c>
    </row>
    <row r="102" spans="1:7" ht="19.5" customHeight="1">
      <c r="A102" s="83"/>
      <c r="B102" s="81"/>
      <c r="C102" s="154" t="s">
        <v>211</v>
      </c>
      <c r="D102" s="81" t="s">
        <v>212</v>
      </c>
      <c r="E102" s="158">
        <v>850</v>
      </c>
      <c r="F102" s="158">
        <v>367.57</v>
      </c>
      <c r="G102" s="177">
        <f t="shared" si="1"/>
        <v>0.43243529411764703</v>
      </c>
    </row>
    <row r="103" spans="1:7" ht="20.25" customHeight="1">
      <c r="A103" s="83"/>
      <c r="B103" s="81"/>
      <c r="C103" s="154" t="s">
        <v>256</v>
      </c>
      <c r="D103" s="81" t="s">
        <v>343</v>
      </c>
      <c r="E103" s="158">
        <v>47457</v>
      </c>
      <c r="F103" s="158">
        <v>23730</v>
      </c>
      <c r="G103" s="177">
        <f t="shared" si="1"/>
        <v>0.5000316075605284</v>
      </c>
    </row>
    <row r="104" spans="1:7" ht="16.5" customHeight="1">
      <c r="A104" s="82"/>
      <c r="B104" s="136">
        <v>85295</v>
      </c>
      <c r="C104" s="135"/>
      <c r="D104" s="136" t="s">
        <v>135</v>
      </c>
      <c r="E104" s="50">
        <f>SUM(E105:E106)</f>
        <v>63001</v>
      </c>
      <c r="F104" s="50">
        <f>SUM(F105:F106)</f>
        <v>41371</v>
      </c>
      <c r="G104" s="178">
        <f t="shared" si="1"/>
        <v>0.6566721163156141</v>
      </c>
    </row>
    <row r="105" spans="1:7" ht="27" customHeight="1">
      <c r="A105" s="82"/>
      <c r="B105" s="136"/>
      <c r="C105" s="159" t="s">
        <v>208</v>
      </c>
      <c r="D105" s="81" t="s">
        <v>340</v>
      </c>
      <c r="E105" s="180">
        <v>33060</v>
      </c>
      <c r="F105" s="180">
        <v>14988</v>
      </c>
      <c r="G105" s="179">
        <f t="shared" si="1"/>
        <v>0.4533575317604356</v>
      </c>
    </row>
    <row r="106" spans="1:7" ht="17.25" customHeight="1">
      <c r="A106" s="82"/>
      <c r="B106" s="136"/>
      <c r="C106" s="159" t="s">
        <v>256</v>
      </c>
      <c r="D106" s="81" t="s">
        <v>343</v>
      </c>
      <c r="E106" s="180">
        <v>29941</v>
      </c>
      <c r="F106" s="180">
        <v>26383</v>
      </c>
      <c r="G106" s="177">
        <f t="shared" si="1"/>
        <v>0.8811662937109649</v>
      </c>
    </row>
    <row r="107" spans="1:7" ht="20.25" customHeight="1">
      <c r="A107" s="82">
        <v>853</v>
      </c>
      <c r="B107" s="136"/>
      <c r="C107" s="159"/>
      <c r="D107" s="136" t="s">
        <v>278</v>
      </c>
      <c r="E107" s="50">
        <f>SUM(E108)</f>
        <v>648236</v>
      </c>
      <c r="F107" s="50">
        <f>SUM(F108)</f>
        <v>379026.02</v>
      </c>
      <c r="G107" s="178">
        <f t="shared" si="1"/>
        <v>0.584703749868875</v>
      </c>
    </row>
    <row r="108" spans="1:7" ht="18" customHeight="1">
      <c r="A108" s="82"/>
      <c r="B108" s="136">
        <v>85395</v>
      </c>
      <c r="C108" s="159"/>
      <c r="D108" s="136" t="s">
        <v>135</v>
      </c>
      <c r="E108" s="50">
        <f>SUM(E109:E111)</f>
        <v>648236</v>
      </c>
      <c r="F108" s="50">
        <f>SUM(F109:F111)</f>
        <v>379026.02</v>
      </c>
      <c r="G108" s="178">
        <f t="shared" si="1"/>
        <v>0.584703749868875</v>
      </c>
    </row>
    <row r="109" spans="1:7" ht="18" customHeight="1">
      <c r="A109" s="82"/>
      <c r="B109" s="136"/>
      <c r="C109" s="159" t="s">
        <v>211</v>
      </c>
      <c r="D109" s="81" t="s">
        <v>212</v>
      </c>
      <c r="E109" s="180">
        <v>0</v>
      </c>
      <c r="F109" s="180">
        <v>65.57</v>
      </c>
      <c r="G109" s="179">
        <v>0</v>
      </c>
    </row>
    <row r="110" spans="1:7" ht="36" customHeight="1">
      <c r="A110" s="82"/>
      <c r="B110" s="136"/>
      <c r="C110" s="159" t="s">
        <v>271</v>
      </c>
      <c r="D110" s="81" t="s">
        <v>279</v>
      </c>
      <c r="E110" s="180">
        <v>640154.76</v>
      </c>
      <c r="F110" s="180">
        <v>378960.45</v>
      </c>
      <c r="G110" s="177">
        <f t="shared" si="1"/>
        <v>0.5919825543435778</v>
      </c>
    </row>
    <row r="111" spans="1:7" ht="37.5" customHeight="1">
      <c r="A111" s="82"/>
      <c r="B111" s="136"/>
      <c r="C111" s="159" t="s">
        <v>272</v>
      </c>
      <c r="D111" s="81" t="s">
        <v>279</v>
      </c>
      <c r="E111" s="180">
        <v>8081.24</v>
      </c>
      <c r="F111" s="180"/>
      <c r="G111" s="177">
        <f t="shared" si="1"/>
        <v>0</v>
      </c>
    </row>
    <row r="112" spans="1:7" ht="17.25" customHeight="1">
      <c r="A112" s="82">
        <v>854</v>
      </c>
      <c r="B112" s="136"/>
      <c r="C112" s="159"/>
      <c r="D112" s="136" t="s">
        <v>280</v>
      </c>
      <c r="E112" s="50">
        <f>SUM(E113)</f>
        <v>61922</v>
      </c>
      <c r="F112" s="50">
        <f>SUM(F113)</f>
        <v>61922</v>
      </c>
      <c r="G112" s="178">
        <f t="shared" si="1"/>
        <v>1</v>
      </c>
    </row>
    <row r="113" spans="1:7" ht="17.25" customHeight="1">
      <c r="A113" s="82"/>
      <c r="B113" s="136">
        <v>85415</v>
      </c>
      <c r="C113" s="159"/>
      <c r="D113" s="136" t="s">
        <v>263</v>
      </c>
      <c r="E113" s="50">
        <f>SUM(E114)</f>
        <v>61922</v>
      </c>
      <c r="F113" s="50">
        <f>SUM(F114)</f>
        <v>61922</v>
      </c>
      <c r="G113" s="178">
        <f t="shared" si="1"/>
        <v>1</v>
      </c>
    </row>
    <row r="114" spans="1:7" ht="15" customHeight="1">
      <c r="A114" s="82"/>
      <c r="B114" s="136"/>
      <c r="C114" s="159" t="s">
        <v>256</v>
      </c>
      <c r="D114" s="81" t="s">
        <v>343</v>
      </c>
      <c r="E114" s="180">
        <v>61922</v>
      </c>
      <c r="F114" s="180">
        <v>61922</v>
      </c>
      <c r="G114" s="177">
        <f t="shared" si="1"/>
        <v>1</v>
      </c>
    </row>
    <row r="115" spans="1:7" ht="15.75" customHeight="1">
      <c r="A115" s="82">
        <v>900</v>
      </c>
      <c r="B115" s="136"/>
      <c r="C115" s="159"/>
      <c r="D115" s="136" t="s">
        <v>188</v>
      </c>
      <c r="E115" s="50">
        <f>SUM(E116)</f>
        <v>10000</v>
      </c>
      <c r="F115" s="50">
        <f>SUM(F116)</f>
        <v>3356.03</v>
      </c>
      <c r="G115" s="178">
        <f t="shared" si="1"/>
        <v>0.33560300000000004</v>
      </c>
    </row>
    <row r="116" spans="1:7" ht="24" customHeight="1">
      <c r="A116" s="82"/>
      <c r="B116" s="136">
        <v>90019</v>
      </c>
      <c r="C116" s="159"/>
      <c r="D116" s="136" t="s">
        <v>281</v>
      </c>
      <c r="E116" s="50">
        <f>SUM(E117)</f>
        <v>10000</v>
      </c>
      <c r="F116" s="50">
        <f>SUM(F117)</f>
        <v>3356.03</v>
      </c>
      <c r="G116" s="178">
        <f t="shared" si="1"/>
        <v>0.33560300000000004</v>
      </c>
    </row>
    <row r="117" spans="1:7" ht="19.5" customHeight="1">
      <c r="A117" s="82"/>
      <c r="B117" s="136"/>
      <c r="C117" s="159" t="s">
        <v>200</v>
      </c>
      <c r="D117" s="81" t="s">
        <v>201</v>
      </c>
      <c r="E117" s="180">
        <v>10000</v>
      </c>
      <c r="F117" s="180">
        <v>3356.03</v>
      </c>
      <c r="G117" s="177">
        <f t="shared" si="1"/>
        <v>0.33560300000000004</v>
      </c>
    </row>
    <row r="118" spans="1:7" ht="19.5" customHeight="1">
      <c r="A118" s="434" t="s">
        <v>274</v>
      </c>
      <c r="B118" s="434"/>
      <c r="C118" s="434"/>
      <c r="D118" s="434"/>
      <c r="E118" s="260">
        <f>SUM(E6+E11+E14+E17+E23+E26+E32+E35+E65+E72+E83+E107+E112+E115)</f>
        <v>14274347</v>
      </c>
      <c r="F118" s="260">
        <f>SUM(F6+F11+F14+F17+F23+F26+F32+F35+F65+F72+F83+F107+F112+F115)</f>
        <v>7252872.660000001</v>
      </c>
      <c r="G118" s="190">
        <f t="shared" si="1"/>
        <v>0.5081053907404661</v>
      </c>
    </row>
    <row r="119" spans="1:7" ht="12.75">
      <c r="A119" s="27"/>
      <c r="B119" s="27"/>
      <c r="C119" s="27"/>
      <c r="D119" s="27"/>
      <c r="E119" s="1"/>
      <c r="F119" s="1"/>
      <c r="G119" s="1"/>
    </row>
    <row r="120" spans="1:7" ht="12" customHeight="1">
      <c r="A120" s="27"/>
      <c r="B120" s="27"/>
      <c r="C120" s="27"/>
      <c r="D120" s="27"/>
      <c r="E120" s="1"/>
      <c r="F120" s="1"/>
      <c r="G120" s="1"/>
    </row>
    <row r="121" spans="1:9" ht="18" customHeight="1">
      <c r="A121" s="27"/>
      <c r="B121" s="27"/>
      <c r="C121" s="27"/>
      <c r="D121" s="435" t="s">
        <v>378</v>
      </c>
      <c r="E121" s="435"/>
      <c r="F121" s="435"/>
      <c r="G121" s="435"/>
      <c r="H121" s="435"/>
      <c r="I121" s="435"/>
    </row>
    <row r="122" spans="1:7" ht="36" customHeight="1">
      <c r="A122" s="174" t="s">
        <v>1</v>
      </c>
      <c r="B122" s="174" t="s">
        <v>2</v>
      </c>
      <c r="C122" s="174" t="s">
        <v>3</v>
      </c>
      <c r="D122" s="174" t="s">
        <v>4</v>
      </c>
      <c r="E122" s="174" t="s">
        <v>273</v>
      </c>
      <c r="F122" s="174" t="s">
        <v>377</v>
      </c>
      <c r="G122" s="20" t="s">
        <v>268</v>
      </c>
    </row>
    <row r="123" spans="1:7" ht="21" customHeight="1">
      <c r="A123" s="82">
        <v>600</v>
      </c>
      <c r="B123" s="82"/>
      <c r="C123" s="82"/>
      <c r="D123" s="82" t="s">
        <v>380</v>
      </c>
      <c r="E123" s="181">
        <f>SUM(E124)</f>
        <v>832342</v>
      </c>
      <c r="F123" s="181">
        <f>SUM(F124)</f>
        <v>259404.78</v>
      </c>
      <c r="G123" s="176">
        <f>SUM(F123/E123*100%)</f>
        <v>0.3116564825516434</v>
      </c>
    </row>
    <row r="124" spans="1:7" ht="20.25" customHeight="1">
      <c r="A124" s="82"/>
      <c r="B124" s="82">
        <v>60016</v>
      </c>
      <c r="C124" s="82"/>
      <c r="D124" s="82" t="s">
        <v>146</v>
      </c>
      <c r="E124" s="181">
        <f>SUM(E125:E126)</f>
        <v>832342</v>
      </c>
      <c r="F124" s="181">
        <f>SUM(F125:F126)</f>
        <v>259404.78</v>
      </c>
      <c r="G124" s="176">
        <f aca="true" t="shared" si="2" ref="G124:G138">SUM(F124/E124*100%)</f>
        <v>0.3116564825516434</v>
      </c>
    </row>
    <row r="125" spans="1:7" ht="39.75" customHeight="1">
      <c r="A125" s="83"/>
      <c r="B125" s="83"/>
      <c r="C125" s="83">
        <v>6207</v>
      </c>
      <c r="D125" s="83" t="s">
        <v>312</v>
      </c>
      <c r="E125" s="182">
        <v>778342</v>
      </c>
      <c r="F125" s="182">
        <v>205404.78</v>
      </c>
      <c r="G125" s="176">
        <f t="shared" si="2"/>
        <v>0.2639004190959758</v>
      </c>
    </row>
    <row r="126" spans="1:7" ht="39.75" customHeight="1">
      <c r="A126" s="83"/>
      <c r="B126" s="83"/>
      <c r="C126" s="83">
        <v>6680</v>
      </c>
      <c r="D126" s="81" t="s">
        <v>276</v>
      </c>
      <c r="E126" s="182">
        <v>54000</v>
      </c>
      <c r="F126" s="182">
        <v>54000</v>
      </c>
      <c r="G126" s="176">
        <f t="shared" si="2"/>
        <v>1</v>
      </c>
    </row>
    <row r="127" spans="1:7" ht="19.5" customHeight="1">
      <c r="A127" s="82">
        <v>700</v>
      </c>
      <c r="B127" s="82"/>
      <c r="C127" s="82"/>
      <c r="D127" s="136" t="s">
        <v>147</v>
      </c>
      <c r="E127" s="181">
        <f>SUM(E128)</f>
        <v>100000</v>
      </c>
      <c r="F127" s="181">
        <f>SUM(F128)</f>
        <v>0</v>
      </c>
      <c r="G127" s="176">
        <f t="shared" si="2"/>
        <v>0</v>
      </c>
    </row>
    <row r="128" spans="1:7" ht="20.25" customHeight="1">
      <c r="A128" s="82"/>
      <c r="B128" s="82">
        <v>70005</v>
      </c>
      <c r="C128" s="82"/>
      <c r="D128" s="136" t="s">
        <v>148</v>
      </c>
      <c r="E128" s="181">
        <f>SUM(E129)</f>
        <v>100000</v>
      </c>
      <c r="F128" s="181">
        <f>SUM(F129)</f>
        <v>0</v>
      </c>
      <c r="G128" s="176">
        <f t="shared" si="2"/>
        <v>0</v>
      </c>
    </row>
    <row r="129" spans="1:7" ht="20.25" customHeight="1">
      <c r="A129" s="83"/>
      <c r="B129" s="83"/>
      <c r="C129" s="152" t="s">
        <v>324</v>
      </c>
      <c r="D129" s="81" t="s">
        <v>325</v>
      </c>
      <c r="E129" s="182">
        <v>100000</v>
      </c>
      <c r="F129" s="182">
        <v>0</v>
      </c>
      <c r="G129" s="183">
        <f t="shared" si="2"/>
        <v>0</v>
      </c>
    </row>
    <row r="130" spans="1:7" ht="18.75" customHeight="1">
      <c r="A130" s="184">
        <v>720</v>
      </c>
      <c r="B130" s="184"/>
      <c r="C130" s="184"/>
      <c r="D130" s="184" t="s">
        <v>314</v>
      </c>
      <c r="E130" s="181">
        <f>SUM(E131)</f>
        <v>304318</v>
      </c>
      <c r="F130" s="181">
        <f>SUM(F131)</f>
        <v>0</v>
      </c>
      <c r="G130" s="176">
        <f t="shared" si="2"/>
        <v>0</v>
      </c>
    </row>
    <row r="131" spans="1:7" ht="21" customHeight="1">
      <c r="A131" s="184"/>
      <c r="B131" s="184">
        <v>72095</v>
      </c>
      <c r="C131" s="184"/>
      <c r="D131" s="184" t="s">
        <v>135</v>
      </c>
      <c r="E131" s="181">
        <f>SUM(E132)</f>
        <v>304318</v>
      </c>
      <c r="F131" s="181">
        <f>SUM(F132)</f>
        <v>0</v>
      </c>
      <c r="G131" s="176">
        <f t="shared" si="2"/>
        <v>0</v>
      </c>
    </row>
    <row r="132" spans="1:7" ht="39.75" customHeight="1">
      <c r="A132" s="175"/>
      <c r="B132" s="175"/>
      <c r="C132" s="175">
        <v>6207</v>
      </c>
      <c r="D132" s="83" t="s">
        <v>312</v>
      </c>
      <c r="E132" s="182">
        <v>304318</v>
      </c>
      <c r="F132" s="182">
        <v>0</v>
      </c>
      <c r="G132" s="183">
        <f t="shared" si="2"/>
        <v>0</v>
      </c>
    </row>
    <row r="133" spans="1:7" ht="20.25" customHeight="1">
      <c r="A133" s="184">
        <v>921</v>
      </c>
      <c r="B133" s="184"/>
      <c r="C133" s="184"/>
      <c r="D133" s="383" t="s">
        <v>191</v>
      </c>
      <c r="E133" s="181">
        <f>SUM(E134)</f>
        <v>365170</v>
      </c>
      <c r="F133" s="181">
        <f>SUM(F134)</f>
        <v>0</v>
      </c>
      <c r="G133" s="176">
        <f t="shared" si="2"/>
        <v>0</v>
      </c>
    </row>
    <row r="134" spans="1:7" ht="19.5" customHeight="1">
      <c r="A134" s="184"/>
      <c r="B134" s="184">
        <v>92195</v>
      </c>
      <c r="C134" s="184"/>
      <c r="D134" s="184" t="s">
        <v>135</v>
      </c>
      <c r="E134" s="181">
        <f>SUM(E135)</f>
        <v>365170</v>
      </c>
      <c r="F134" s="181">
        <f>SUM(F135)</f>
        <v>0</v>
      </c>
      <c r="G134" s="176">
        <f t="shared" si="2"/>
        <v>0</v>
      </c>
    </row>
    <row r="135" spans="1:7" ht="39.75" customHeight="1">
      <c r="A135" s="175"/>
      <c r="B135" s="175"/>
      <c r="C135" s="175">
        <v>6207</v>
      </c>
      <c r="D135" s="83" t="s">
        <v>312</v>
      </c>
      <c r="E135" s="182">
        <v>365170</v>
      </c>
      <c r="F135" s="182">
        <v>0</v>
      </c>
      <c r="G135" s="183">
        <f t="shared" si="2"/>
        <v>0</v>
      </c>
    </row>
    <row r="136" spans="1:7" ht="22.5" customHeight="1">
      <c r="A136" s="195"/>
      <c r="B136" s="195"/>
      <c r="C136" s="195"/>
      <c r="D136" s="402" t="s">
        <v>423</v>
      </c>
      <c r="E136" s="189">
        <f>SUM(E123+E130+E133+E127)</f>
        <v>1601830</v>
      </c>
      <c r="F136" s="189">
        <f>SUM(F123+F130+F133+F127)</f>
        <v>259404.78</v>
      </c>
      <c r="G136" s="190">
        <f t="shared" si="2"/>
        <v>0.16194276546200284</v>
      </c>
    </row>
    <row r="137" spans="1:7" ht="12.75">
      <c r="A137" s="185"/>
      <c r="B137" s="185"/>
      <c r="C137" s="185"/>
      <c r="D137" s="185"/>
      <c r="E137" s="186"/>
      <c r="F137" s="186"/>
      <c r="G137" s="191"/>
    </row>
    <row r="138" spans="1:7" ht="31.5" customHeight="1">
      <c r="A138" s="195"/>
      <c r="B138" s="195"/>
      <c r="C138" s="195"/>
      <c r="D138" s="403" t="s">
        <v>424</v>
      </c>
      <c r="E138" s="193">
        <f>SUM(E118+E136)</f>
        <v>15876177</v>
      </c>
      <c r="F138" s="193">
        <f>SUM(F118+F136)</f>
        <v>7512277.440000001</v>
      </c>
      <c r="G138" s="194">
        <f t="shared" si="2"/>
        <v>0.4731792446002587</v>
      </c>
    </row>
    <row r="139" spans="1:7" ht="12.75">
      <c r="A139" s="185"/>
      <c r="B139" s="185"/>
      <c r="C139" s="185"/>
      <c r="D139" s="185"/>
      <c r="E139" s="186"/>
      <c r="F139" s="186"/>
      <c r="G139" s="187"/>
    </row>
    <row r="140" spans="1:7" ht="12.75">
      <c r="A140" s="185"/>
      <c r="B140" s="185"/>
      <c r="C140" s="185"/>
      <c r="D140" s="185"/>
      <c r="E140" s="186"/>
      <c r="F140" s="186"/>
      <c r="G140" s="187"/>
    </row>
    <row r="141" spans="1:7" ht="12.75">
      <c r="A141" s="185"/>
      <c r="B141" s="185"/>
      <c r="C141" s="185"/>
      <c r="D141" s="185"/>
      <c r="E141" s="186"/>
      <c r="F141" s="186"/>
      <c r="G141" s="187"/>
    </row>
    <row r="142" spans="1:7" ht="12.75">
      <c r="A142" s="185"/>
      <c r="B142" s="185"/>
      <c r="C142" s="185"/>
      <c r="D142" s="185"/>
      <c r="E142" s="186"/>
      <c r="F142" s="186"/>
      <c r="G142" s="187"/>
    </row>
    <row r="143" spans="1:7" ht="12.75">
      <c r="A143" s="185"/>
      <c r="B143" s="185"/>
      <c r="C143" s="185"/>
      <c r="D143" s="185"/>
      <c r="E143" s="186"/>
      <c r="F143" s="186"/>
      <c r="G143" s="187"/>
    </row>
    <row r="144" spans="1:7" ht="12.75">
      <c r="A144" s="185"/>
      <c r="B144" s="185"/>
      <c r="C144" s="185"/>
      <c r="D144" s="185"/>
      <c r="E144" s="186"/>
      <c r="F144" s="186"/>
      <c r="G144" s="188"/>
    </row>
    <row r="145" spans="1:7" ht="12.75">
      <c r="A145" s="185"/>
      <c r="B145" s="185"/>
      <c r="C145" s="185"/>
      <c r="D145" s="185"/>
      <c r="E145" s="185"/>
      <c r="F145" s="185"/>
      <c r="G145" s="188"/>
    </row>
    <row r="146" spans="1:7" ht="12.75">
      <c r="A146" s="185"/>
      <c r="B146" s="185"/>
      <c r="C146" s="185"/>
      <c r="D146" s="185"/>
      <c r="E146" s="185"/>
      <c r="F146" s="185"/>
      <c r="G146" s="185"/>
    </row>
    <row r="147" spans="1:7" ht="12.75">
      <c r="A147" s="185"/>
      <c r="B147" s="185"/>
      <c r="C147" s="185"/>
      <c r="D147" s="185"/>
      <c r="E147" s="185"/>
      <c r="F147" s="185"/>
      <c r="G147" s="185"/>
    </row>
  </sheetData>
  <sheetProtection/>
  <mergeCells count="3">
    <mergeCell ref="A1:F1"/>
    <mergeCell ref="A118:D118"/>
    <mergeCell ref="D121:I121"/>
  </mergeCells>
  <printOptions horizontalCentered="1"/>
  <pageMargins left="0.4724409448818898" right="0.35433070866141736" top="1.0236220472440944" bottom="0.7874015748031497" header="0.5118110236220472" footer="0.5118110236220472"/>
  <pageSetup horizontalDpi="600" verticalDpi="600" orientation="landscape" paperSize="9" scale="94" r:id="rId1"/>
  <headerFooter alignWithMargins="0">
    <oddHeader>&amp;R&amp;9Załącznik nr 1do informacji Wójta Gminy Łączna za I półrocze 2013 r.
</oddHeader>
  </headerFooter>
  <rowBreaks count="5" manualBreakCount="5">
    <brk id="28" max="255" man="1"/>
    <brk id="54" max="255" man="1"/>
    <brk id="77" max="255" man="1"/>
    <brk id="98" max="255" man="1"/>
    <brk id="11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20" sqref="G20:G21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6.00390625" style="0" customWidth="1"/>
    <col min="4" max="4" width="8.75390625" style="0" customWidth="1"/>
    <col min="5" max="5" width="10.75390625" style="0" customWidth="1"/>
    <col min="6" max="7" width="12.25390625" style="0" customWidth="1"/>
    <col min="8" max="9" width="15.375" style="0" customWidth="1"/>
    <col min="10" max="10" width="13.75390625" style="0" customWidth="1"/>
  </cols>
  <sheetData>
    <row r="1" spans="1:10" ht="18">
      <c r="A1" s="420" t="s">
        <v>375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3.5" customHeight="1">
      <c r="A2" s="21" t="s">
        <v>369</v>
      </c>
      <c r="B2" s="420" t="s">
        <v>396</v>
      </c>
      <c r="C2" s="504"/>
      <c r="D2" s="504"/>
      <c r="E2" s="504"/>
      <c r="F2" s="504"/>
      <c r="G2" s="504"/>
      <c r="H2" s="504"/>
      <c r="I2" s="504"/>
      <c r="J2" s="21"/>
    </row>
    <row r="3" spans="1:10" ht="18">
      <c r="A3" s="407"/>
      <c r="B3" s="505"/>
      <c r="C3" s="505"/>
      <c r="D3" s="505"/>
      <c r="E3" s="505"/>
      <c r="F3" s="505"/>
      <c r="G3" s="505"/>
      <c r="H3" s="505"/>
      <c r="I3" s="505"/>
      <c r="J3" s="409"/>
    </row>
    <row r="4" spans="1:10" ht="18">
      <c r="A4" s="407"/>
      <c r="B4" s="408"/>
      <c r="C4" s="408"/>
      <c r="D4" s="408"/>
      <c r="E4" s="408"/>
      <c r="F4" s="408"/>
      <c r="G4" s="408"/>
      <c r="H4" s="408"/>
      <c r="I4" s="408"/>
      <c r="J4" s="410"/>
    </row>
    <row r="5" spans="1:10" ht="12.75">
      <c r="A5" s="1"/>
      <c r="B5" s="314"/>
      <c r="C5" s="314"/>
      <c r="D5" s="314"/>
      <c r="E5" s="314"/>
      <c r="F5" s="314"/>
      <c r="G5" s="314"/>
      <c r="H5" s="314"/>
      <c r="I5" s="314"/>
      <c r="J5" s="269"/>
    </row>
    <row r="6" spans="1:10" ht="12.75">
      <c r="A6" s="1"/>
      <c r="B6" s="380"/>
      <c r="C6" s="380"/>
      <c r="D6" s="380"/>
      <c r="E6" s="380"/>
      <c r="F6" s="380"/>
      <c r="G6" s="380"/>
      <c r="H6" s="380"/>
      <c r="I6" s="380"/>
      <c r="J6" s="382"/>
    </row>
    <row r="7" spans="1:10" s="31" customFormat="1" ht="61.5" customHeight="1">
      <c r="A7" s="66" t="s">
        <v>18</v>
      </c>
      <c r="B7" s="381" t="s">
        <v>40</v>
      </c>
      <c r="C7" s="36" t="s">
        <v>1</v>
      </c>
      <c r="D7" s="373" t="s">
        <v>2</v>
      </c>
      <c r="E7" s="36" t="s">
        <v>41</v>
      </c>
      <c r="F7" s="36" t="s">
        <v>46</v>
      </c>
      <c r="G7" s="36" t="s">
        <v>397</v>
      </c>
      <c r="H7" s="36" t="s">
        <v>42</v>
      </c>
      <c r="I7" s="36" t="s">
        <v>398</v>
      </c>
      <c r="J7" s="36" t="s">
        <v>43</v>
      </c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L8" s="388">
        <v>1032</v>
      </c>
    </row>
    <row r="9" spans="1:10" ht="21.75" customHeight="1">
      <c r="A9" s="8" t="s">
        <v>6</v>
      </c>
      <c r="B9" s="8" t="s">
        <v>329</v>
      </c>
      <c r="C9" s="10">
        <v>801</v>
      </c>
      <c r="D9" s="10">
        <v>80110</v>
      </c>
      <c r="E9" s="8">
        <v>0</v>
      </c>
      <c r="F9" s="149">
        <v>130020</v>
      </c>
      <c r="G9" s="149">
        <v>55234.24</v>
      </c>
      <c r="H9" s="149">
        <v>130020</v>
      </c>
      <c r="I9" s="149">
        <v>55234.24</v>
      </c>
      <c r="J9" s="149">
        <v>0</v>
      </c>
    </row>
    <row r="10" spans="1:10" ht="21.75" customHeight="1">
      <c r="A10" s="8" t="s">
        <v>7</v>
      </c>
      <c r="B10" s="8" t="s">
        <v>123</v>
      </c>
      <c r="C10" s="10">
        <v>801</v>
      </c>
      <c r="D10" s="10">
        <v>80101</v>
      </c>
      <c r="E10" s="8">
        <v>0</v>
      </c>
      <c r="F10" s="149">
        <v>7005</v>
      </c>
      <c r="G10" s="149">
        <v>2680.28</v>
      </c>
      <c r="H10" s="149">
        <v>7005</v>
      </c>
      <c r="I10" s="149">
        <v>2680.28</v>
      </c>
      <c r="J10" s="149">
        <v>0</v>
      </c>
    </row>
    <row r="11" spans="1:10" ht="21.75" customHeight="1">
      <c r="A11" s="8" t="s">
        <v>8</v>
      </c>
      <c r="B11" s="8" t="s">
        <v>262</v>
      </c>
      <c r="C11" s="10">
        <v>801</v>
      </c>
      <c r="D11" s="10">
        <v>80104</v>
      </c>
      <c r="E11" s="8">
        <v>0</v>
      </c>
      <c r="F11" s="149">
        <v>19000</v>
      </c>
      <c r="G11" s="149">
        <v>7555.56</v>
      </c>
      <c r="H11" s="149">
        <v>19000</v>
      </c>
      <c r="I11" s="149">
        <v>7555.5</v>
      </c>
      <c r="J11" s="149">
        <v>0</v>
      </c>
    </row>
    <row r="12" spans="1:10" s="18" customFormat="1" ht="21.75" customHeight="1">
      <c r="A12" s="503" t="s">
        <v>33</v>
      </c>
      <c r="B12" s="503"/>
      <c r="C12" s="19"/>
      <c r="D12" s="19"/>
      <c r="E12" s="24"/>
      <c r="F12" s="50">
        <f>SUM(F9:F11)</f>
        <v>156025</v>
      </c>
      <c r="G12" s="50">
        <f>SUM(G9:G11)</f>
        <v>65470.079999999994</v>
      </c>
      <c r="H12" s="50">
        <f>SUM(H9:H11)</f>
        <v>156025</v>
      </c>
      <c r="I12" s="50">
        <f>SUM(I9:I11)</f>
        <v>65470.02</v>
      </c>
      <c r="J12" s="50">
        <f>SUM(J9:J11)</f>
        <v>0</v>
      </c>
    </row>
    <row r="13" ht="4.5" customHeight="1"/>
  </sheetData>
  <sheetProtection/>
  <mergeCells count="3">
    <mergeCell ref="A12:B12"/>
    <mergeCell ref="A1:J1"/>
    <mergeCell ref="B2:I3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10 
do informacji Wójta Gminy Łączna za I półrocze 2013r.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7.25390625" style="0" customWidth="1"/>
    <col min="4" max="4" width="9.375" style="0" customWidth="1"/>
    <col min="5" max="5" width="9.875" style="0" customWidth="1"/>
    <col min="6" max="7" width="11.25390625" style="0" customWidth="1"/>
    <col min="8" max="8" width="10.375" style="0" customWidth="1"/>
    <col min="9" max="9" width="9.625" style="0" customWidth="1"/>
    <col min="10" max="10" width="11.375" style="0" customWidth="1"/>
    <col min="11" max="11" width="10.125" style="0" customWidth="1"/>
    <col min="12" max="12" width="9.875" style="0" customWidth="1"/>
  </cols>
  <sheetData>
    <row r="1" spans="1:12" ht="18">
      <c r="A1" s="445" t="s">
        <v>393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8">
      <c r="A2" s="445" t="s">
        <v>394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2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2" s="31" customFormat="1" ht="15" customHeight="1">
      <c r="A5" s="508" t="s">
        <v>18</v>
      </c>
      <c r="B5" s="508" t="s">
        <v>40</v>
      </c>
      <c r="C5" s="506" t="s">
        <v>1</v>
      </c>
      <c r="D5" s="507" t="s">
        <v>2</v>
      </c>
      <c r="E5" s="506" t="s">
        <v>41</v>
      </c>
      <c r="F5" s="511" t="s">
        <v>45</v>
      </c>
      <c r="G5" s="512"/>
      <c r="H5" s="512"/>
      <c r="I5" s="512"/>
      <c r="J5" s="511" t="s">
        <v>42</v>
      </c>
      <c r="K5" s="512"/>
      <c r="L5" s="506" t="s">
        <v>43</v>
      </c>
    </row>
    <row r="6" spans="1:12" s="31" customFormat="1" ht="25.5" customHeight="1">
      <c r="A6" s="508"/>
      <c r="B6" s="508"/>
      <c r="C6" s="506"/>
      <c r="D6" s="509"/>
      <c r="E6" s="506"/>
      <c r="F6" s="506" t="s">
        <v>305</v>
      </c>
      <c r="G6" s="507" t="s">
        <v>395</v>
      </c>
      <c r="H6" s="513" t="s">
        <v>44</v>
      </c>
      <c r="I6" s="514"/>
      <c r="J6" s="506" t="s">
        <v>304</v>
      </c>
      <c r="K6" s="507" t="s">
        <v>395</v>
      </c>
      <c r="L6" s="506"/>
    </row>
    <row r="7" spans="1:12" s="31" customFormat="1" ht="23.25" customHeight="1">
      <c r="A7" s="508"/>
      <c r="B7" s="508"/>
      <c r="C7" s="506"/>
      <c r="D7" s="509"/>
      <c r="E7" s="506"/>
      <c r="F7" s="506"/>
      <c r="G7" s="443"/>
      <c r="H7" s="506" t="s">
        <v>47</v>
      </c>
      <c r="I7" s="506"/>
      <c r="J7" s="506"/>
      <c r="K7" s="443"/>
      <c r="L7" s="506"/>
    </row>
    <row r="8" spans="1:12" s="31" customFormat="1" ht="35.25" customHeight="1">
      <c r="A8" s="508"/>
      <c r="B8" s="508"/>
      <c r="C8" s="506"/>
      <c r="D8" s="510"/>
      <c r="E8" s="506"/>
      <c r="F8" s="506"/>
      <c r="G8" s="444"/>
      <c r="H8" s="36" t="s">
        <v>48</v>
      </c>
      <c r="I8" s="36" t="s">
        <v>306</v>
      </c>
      <c r="J8" s="506"/>
      <c r="K8" s="444"/>
      <c r="L8" s="506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/>
      <c r="H9" s="6">
        <v>7</v>
      </c>
      <c r="I9" s="6">
        <v>8</v>
      </c>
      <c r="J9" s="6">
        <v>10</v>
      </c>
      <c r="K9" s="6">
        <v>11</v>
      </c>
      <c r="L9" s="6">
        <v>13</v>
      </c>
    </row>
    <row r="10" spans="1:13" ht="21.75" customHeight="1">
      <c r="A10" s="10" t="s">
        <v>6</v>
      </c>
      <c r="B10" s="22" t="s">
        <v>119</v>
      </c>
      <c r="C10" s="75">
        <v>400</v>
      </c>
      <c r="D10" s="75">
        <v>40001</v>
      </c>
      <c r="E10" s="145">
        <v>56062.31</v>
      </c>
      <c r="F10" s="145">
        <v>350000</v>
      </c>
      <c r="G10" s="145">
        <v>273298.73</v>
      </c>
      <c r="H10" s="145">
        <v>0</v>
      </c>
      <c r="I10" s="145">
        <v>0</v>
      </c>
      <c r="J10" s="145">
        <v>349900</v>
      </c>
      <c r="K10" s="145">
        <v>227554.33</v>
      </c>
      <c r="L10" s="145">
        <f>SUM(E10+G10-K10)</f>
        <v>101806.70999999999</v>
      </c>
      <c r="M10" s="76"/>
    </row>
    <row r="11" spans="1:13" ht="21.75" customHeight="1">
      <c r="A11" s="10" t="s">
        <v>7</v>
      </c>
      <c r="B11" s="22" t="s">
        <v>120</v>
      </c>
      <c r="C11" s="75">
        <v>400</v>
      </c>
      <c r="D11" s="75">
        <v>40002</v>
      </c>
      <c r="E11" s="145">
        <v>55107.72</v>
      </c>
      <c r="F11" s="145">
        <v>537000</v>
      </c>
      <c r="G11" s="145">
        <v>249578.81</v>
      </c>
      <c r="H11" s="267">
        <v>60000</v>
      </c>
      <c r="I11" s="267">
        <v>30370.37</v>
      </c>
      <c r="J11" s="145">
        <v>536900</v>
      </c>
      <c r="K11" s="145">
        <v>235996.47</v>
      </c>
      <c r="L11" s="145">
        <f>SUM(E11+G11-K11)</f>
        <v>68690.06000000003</v>
      </c>
      <c r="M11" s="76"/>
    </row>
    <row r="12" spans="1:13" ht="28.5" customHeight="1">
      <c r="A12" s="23" t="s">
        <v>8</v>
      </c>
      <c r="B12" s="73" t="s">
        <v>121</v>
      </c>
      <c r="C12" s="77">
        <v>900</v>
      </c>
      <c r="D12" s="77">
        <v>90001</v>
      </c>
      <c r="E12" s="146">
        <v>56669.44</v>
      </c>
      <c r="F12" s="146">
        <v>195000</v>
      </c>
      <c r="G12" s="146">
        <v>54333.12</v>
      </c>
      <c r="H12" s="268">
        <v>120000</v>
      </c>
      <c r="I12" s="268">
        <v>24074.08</v>
      </c>
      <c r="J12" s="146">
        <v>194950</v>
      </c>
      <c r="K12" s="146">
        <v>86447.1</v>
      </c>
      <c r="L12" s="145">
        <f>SUM(E12+G12-K12)</f>
        <v>24555.459999999992</v>
      </c>
      <c r="M12" s="76"/>
    </row>
    <row r="13" spans="1:13" ht="29.25" customHeight="1">
      <c r="A13" s="72" t="s">
        <v>0</v>
      </c>
      <c r="B13" s="74" t="s">
        <v>122</v>
      </c>
      <c r="C13" s="78">
        <v>900</v>
      </c>
      <c r="D13" s="78">
        <v>90017</v>
      </c>
      <c r="E13" s="292">
        <v>-152777.59</v>
      </c>
      <c r="F13" s="147">
        <v>146800</v>
      </c>
      <c r="G13" s="147">
        <v>66918.09</v>
      </c>
      <c r="H13" s="147">
        <v>50000</v>
      </c>
      <c r="I13" s="147">
        <v>50000</v>
      </c>
      <c r="J13" s="147">
        <v>146750</v>
      </c>
      <c r="K13" s="147">
        <v>80171.34</v>
      </c>
      <c r="L13" s="293">
        <f>SUM(E13+G13-K13)</f>
        <v>-166030.84</v>
      </c>
      <c r="M13" s="76"/>
    </row>
    <row r="14" spans="1:13" s="18" customFormat="1" ht="27" customHeight="1">
      <c r="A14" s="503" t="s">
        <v>33</v>
      </c>
      <c r="B14" s="503"/>
      <c r="C14" s="79"/>
      <c r="D14" s="79"/>
      <c r="E14" s="148">
        <f aca="true" t="shared" si="0" ref="E14:L14">SUM(E10:E13)</f>
        <v>15061.880000000005</v>
      </c>
      <c r="F14" s="148">
        <f t="shared" si="0"/>
        <v>1228800</v>
      </c>
      <c r="G14" s="148">
        <f t="shared" si="0"/>
        <v>644128.75</v>
      </c>
      <c r="H14" s="294">
        <f t="shared" si="0"/>
        <v>230000</v>
      </c>
      <c r="I14" s="294">
        <f t="shared" si="0"/>
        <v>104444.45</v>
      </c>
      <c r="J14" s="148">
        <f t="shared" si="0"/>
        <v>1228500</v>
      </c>
      <c r="K14" s="148">
        <f t="shared" si="0"/>
        <v>630169.24</v>
      </c>
      <c r="L14" s="148">
        <f t="shared" si="0"/>
        <v>29021.390000000014</v>
      </c>
      <c r="M14" s="80"/>
    </row>
    <row r="15" spans="6:12" ht="4.5" customHeight="1">
      <c r="F15" s="71"/>
      <c r="G15" s="71"/>
      <c r="H15" s="71"/>
      <c r="I15" s="71"/>
      <c r="J15" s="71"/>
      <c r="K15" s="71"/>
      <c r="L15" s="71"/>
    </row>
    <row r="16" spans="6:12" ht="12.75">
      <c r="F16" s="71"/>
      <c r="G16" s="71"/>
      <c r="H16" s="71"/>
      <c r="I16" s="71"/>
      <c r="J16" s="71"/>
      <c r="K16" s="71"/>
      <c r="L16" s="71"/>
    </row>
    <row r="18" ht="12.75">
      <c r="J18" s="71"/>
    </row>
  </sheetData>
  <sheetProtection/>
  <mergeCells count="17">
    <mergeCell ref="J5:K5"/>
    <mergeCell ref="A14:B14"/>
    <mergeCell ref="F6:F8"/>
    <mergeCell ref="H6:I6"/>
    <mergeCell ref="J6:J8"/>
    <mergeCell ref="G6:G8"/>
    <mergeCell ref="H7:I7"/>
    <mergeCell ref="L5:L8"/>
    <mergeCell ref="K6:K8"/>
    <mergeCell ref="A1:L1"/>
    <mergeCell ref="A2:L2"/>
    <mergeCell ref="A5:A8"/>
    <mergeCell ref="B5:B8"/>
    <mergeCell ref="C5:C8"/>
    <mergeCell ref="D5:D8"/>
    <mergeCell ref="E5:E8"/>
    <mergeCell ref="F5:I5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9
do  informacji Wójta Gminy Łączna za I półrocze 2013r.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2.625" style="0" customWidth="1"/>
    <col min="4" max="4" width="37.625" style="0" customWidth="1"/>
    <col min="5" max="5" width="25.125" style="0" customWidth="1"/>
    <col min="6" max="7" width="15.75390625" style="0" customWidth="1"/>
  </cols>
  <sheetData>
    <row r="1" spans="1:7" ht="19.5" customHeight="1">
      <c r="A1" s="445" t="s">
        <v>399</v>
      </c>
      <c r="B1" s="445"/>
      <c r="C1" s="445"/>
      <c r="D1" s="445"/>
      <c r="E1" s="445"/>
      <c r="F1" s="445"/>
      <c r="G1" s="119"/>
    </row>
    <row r="2" spans="1:7" ht="19.5" customHeight="1">
      <c r="A2" s="125"/>
      <c r="B2" s="125"/>
      <c r="C2" s="125"/>
      <c r="D2" s="119"/>
      <c r="E2" s="119"/>
      <c r="F2" s="119"/>
      <c r="G2" s="119"/>
    </row>
    <row r="3" spans="1:7" ht="19.5" customHeight="1">
      <c r="A3" s="527" t="s">
        <v>18</v>
      </c>
      <c r="B3" s="527" t="s">
        <v>1</v>
      </c>
      <c r="C3" s="527" t="s">
        <v>2</v>
      </c>
      <c r="D3" s="528" t="s">
        <v>107</v>
      </c>
      <c r="E3" s="528" t="s">
        <v>108</v>
      </c>
      <c r="F3" s="528" t="s">
        <v>109</v>
      </c>
      <c r="G3" s="515" t="s">
        <v>426</v>
      </c>
    </row>
    <row r="4" spans="1:7" ht="19.5" customHeight="1">
      <c r="A4" s="527"/>
      <c r="B4" s="527"/>
      <c r="C4" s="527"/>
      <c r="D4" s="528"/>
      <c r="E4" s="528"/>
      <c r="F4" s="528"/>
      <c r="G4" s="516"/>
    </row>
    <row r="5" spans="1:7" ht="19.5" customHeight="1">
      <c r="A5" s="527"/>
      <c r="B5" s="527"/>
      <c r="C5" s="527"/>
      <c r="D5" s="528"/>
      <c r="E5" s="528"/>
      <c r="F5" s="528"/>
      <c r="G5" s="517"/>
    </row>
    <row r="6" spans="1:8" ht="14.25" customHeight="1">
      <c r="A6" s="233">
        <v>1</v>
      </c>
      <c r="B6" s="233">
        <v>2</v>
      </c>
      <c r="C6" s="233">
        <v>3</v>
      </c>
      <c r="D6" s="233">
        <v>4</v>
      </c>
      <c r="E6" s="233">
        <v>5</v>
      </c>
      <c r="F6" s="233">
        <v>6</v>
      </c>
      <c r="G6" s="233">
        <v>7</v>
      </c>
      <c r="H6" s="234"/>
    </row>
    <row r="7" spans="1:7" ht="24" customHeight="1">
      <c r="A7" s="521" t="s">
        <v>113</v>
      </c>
      <c r="B7" s="522"/>
      <c r="C7" s="522"/>
      <c r="D7" s="522"/>
      <c r="E7" s="522"/>
      <c r="F7" s="523"/>
      <c r="G7" s="298"/>
    </row>
    <row r="8" spans="1:7" ht="30" customHeight="1">
      <c r="A8" s="134" t="s">
        <v>6</v>
      </c>
      <c r="B8" s="295">
        <v>400</v>
      </c>
      <c r="C8" s="295">
        <v>40002</v>
      </c>
      <c r="D8" s="134" t="s">
        <v>122</v>
      </c>
      <c r="E8" s="134" t="s">
        <v>124</v>
      </c>
      <c r="F8" s="236">
        <v>64800</v>
      </c>
      <c r="G8" s="297">
        <v>32800</v>
      </c>
    </row>
    <row r="9" spans="1:7" ht="30" customHeight="1">
      <c r="A9" s="134" t="s">
        <v>7</v>
      </c>
      <c r="B9" s="295">
        <v>900</v>
      </c>
      <c r="C9" s="295">
        <v>90001</v>
      </c>
      <c r="D9" s="296" t="s">
        <v>122</v>
      </c>
      <c r="E9" s="134" t="s">
        <v>125</v>
      </c>
      <c r="F9" s="236">
        <v>129600</v>
      </c>
      <c r="G9" s="297">
        <v>26000</v>
      </c>
    </row>
    <row r="10" spans="1:7" ht="30" customHeight="1">
      <c r="A10" s="134" t="s">
        <v>8</v>
      </c>
      <c r="B10" s="295">
        <v>600</v>
      </c>
      <c r="C10" s="295">
        <v>60016</v>
      </c>
      <c r="D10" s="296" t="s">
        <v>122</v>
      </c>
      <c r="E10" s="405" t="s">
        <v>330</v>
      </c>
      <c r="F10" s="406">
        <v>54000</v>
      </c>
      <c r="G10" s="297">
        <v>54000</v>
      </c>
    </row>
    <row r="11" spans="1:7" ht="24" customHeight="1">
      <c r="A11" s="524" t="s">
        <v>114</v>
      </c>
      <c r="B11" s="525"/>
      <c r="C11" s="525"/>
      <c r="D11" s="525"/>
      <c r="E11" s="525"/>
      <c r="F11" s="526"/>
      <c r="G11" s="231"/>
    </row>
    <row r="12" spans="1:7" ht="30" customHeight="1">
      <c r="A12" s="133"/>
      <c r="B12" s="133"/>
      <c r="C12" s="133"/>
      <c r="D12" s="133"/>
      <c r="E12" s="133"/>
      <c r="F12" s="133"/>
      <c r="G12" s="232"/>
    </row>
    <row r="13" spans="1:7" s="1" customFormat="1" ht="30" customHeight="1">
      <c r="A13" s="518" t="s">
        <v>33</v>
      </c>
      <c r="B13" s="519"/>
      <c r="C13" s="519"/>
      <c r="D13" s="520"/>
      <c r="E13" s="134"/>
      <c r="F13" s="129">
        <f>SUM(F8:F10)</f>
        <v>248400</v>
      </c>
      <c r="G13" s="129">
        <f>SUM(G8:G10)</f>
        <v>112800</v>
      </c>
    </row>
    <row r="14" spans="1:7" ht="15">
      <c r="A14" s="125"/>
      <c r="B14" s="125"/>
      <c r="C14" s="125"/>
      <c r="D14" s="125"/>
      <c r="E14" s="125"/>
      <c r="F14" s="125"/>
      <c r="G14" s="125"/>
    </row>
  </sheetData>
  <sheetProtection/>
  <mergeCells count="11">
    <mergeCell ref="A1:F1"/>
    <mergeCell ref="A3:A5"/>
    <mergeCell ref="B3:B5"/>
    <mergeCell ref="C3:C5"/>
    <mergeCell ref="D3:D5"/>
    <mergeCell ref="E3:E5"/>
    <mergeCell ref="F3:F5"/>
    <mergeCell ref="G3:G5"/>
    <mergeCell ref="A13:D13"/>
    <mergeCell ref="A7:F7"/>
    <mergeCell ref="A11:F11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  <headerFooter alignWithMargins="0">
    <oddHeader xml:space="preserve">&amp;R&amp;9Załącznik nr 11
do  informacji Wójta Gminy Łączna za I półrocze 2013r.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13.375" style="1" customWidth="1"/>
    <col min="4" max="4" width="47.75390625" style="1" customWidth="1"/>
    <col min="5" max="6" width="17.375" style="1" customWidth="1"/>
    <col min="7" max="16384" width="9.125" style="1" customWidth="1"/>
  </cols>
  <sheetData>
    <row r="1" spans="1:7" ht="19.5" customHeight="1">
      <c r="A1" s="420" t="s">
        <v>400</v>
      </c>
      <c r="B1" s="420"/>
      <c r="C1" s="420"/>
      <c r="D1" s="420"/>
      <c r="E1" s="420"/>
      <c r="F1" s="228"/>
      <c r="G1" s="126"/>
    </row>
    <row r="2" spans="1:7" ht="19.5" customHeight="1">
      <c r="A2" s="126"/>
      <c r="B2" s="126"/>
      <c r="C2" s="126"/>
      <c r="D2" s="119"/>
      <c r="E2" s="119"/>
      <c r="F2" s="119"/>
      <c r="G2" s="126"/>
    </row>
    <row r="3" spans="1:7" ht="19.5" customHeight="1">
      <c r="A3" s="126"/>
      <c r="B3" s="126"/>
      <c r="C3" s="126"/>
      <c r="D3" s="126"/>
      <c r="E3" s="127"/>
      <c r="F3" s="127"/>
      <c r="G3" s="126"/>
    </row>
    <row r="4" spans="1:7" ht="50.25" customHeight="1">
      <c r="A4" s="128" t="s">
        <v>18</v>
      </c>
      <c r="B4" s="128" t="s">
        <v>1</v>
      </c>
      <c r="C4" s="128" t="s">
        <v>2</v>
      </c>
      <c r="D4" s="128" t="s">
        <v>110</v>
      </c>
      <c r="E4" s="128" t="s">
        <v>111</v>
      </c>
      <c r="F4" s="227" t="s">
        <v>425</v>
      </c>
      <c r="G4" s="126"/>
    </row>
    <row r="5" spans="1:7" ht="11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/>
      <c r="G5" s="126"/>
    </row>
    <row r="6" spans="1:7" ht="21" customHeight="1">
      <c r="A6" s="532" t="s">
        <v>113</v>
      </c>
      <c r="B6" s="533"/>
      <c r="C6" s="533"/>
      <c r="D6" s="533"/>
      <c r="E6" s="534"/>
      <c r="F6" s="235"/>
      <c r="G6" s="126"/>
    </row>
    <row r="7" spans="1:7" ht="45" customHeight="1">
      <c r="A7" s="130" t="s">
        <v>6</v>
      </c>
      <c r="B7" s="371">
        <v>921</v>
      </c>
      <c r="C7" s="371">
        <v>92116</v>
      </c>
      <c r="D7" s="404" t="s">
        <v>126</v>
      </c>
      <c r="E7" s="131">
        <v>65000</v>
      </c>
      <c r="F7" s="236">
        <v>30000</v>
      </c>
      <c r="G7" s="126"/>
    </row>
    <row r="8" spans="1:7" ht="24.75" customHeight="1">
      <c r="A8" s="532" t="s">
        <v>114</v>
      </c>
      <c r="B8" s="533"/>
      <c r="C8" s="533"/>
      <c r="D8" s="533"/>
      <c r="E8" s="534"/>
      <c r="F8" s="235"/>
      <c r="G8" s="126"/>
    </row>
    <row r="9" spans="1:7" ht="42" customHeight="1">
      <c r="A9" s="132" t="s">
        <v>6</v>
      </c>
      <c r="B9" s="300">
        <v>801</v>
      </c>
      <c r="C9" s="300">
        <v>80101</v>
      </c>
      <c r="D9" s="299" t="s">
        <v>331</v>
      </c>
      <c r="E9" s="301">
        <v>390000</v>
      </c>
      <c r="F9" s="302">
        <v>193969.02</v>
      </c>
      <c r="G9" s="126"/>
    </row>
    <row r="10" spans="1:7" ht="30" customHeight="1">
      <c r="A10" s="529" t="s">
        <v>33</v>
      </c>
      <c r="B10" s="530"/>
      <c r="C10" s="530"/>
      <c r="D10" s="531"/>
      <c r="E10" s="129">
        <f>SUM(E7+E9)</f>
        <v>455000</v>
      </c>
      <c r="F10" s="129">
        <f>SUM(F7+F9)</f>
        <v>223969.02</v>
      </c>
      <c r="G10" s="126"/>
    </row>
    <row r="11" spans="1:7" ht="15">
      <c r="A11" s="126"/>
      <c r="B11" s="126"/>
      <c r="C11" s="126"/>
      <c r="D11" s="126"/>
      <c r="E11" s="126"/>
      <c r="F11" s="126"/>
      <c r="G11" s="126"/>
    </row>
    <row r="12" spans="1:7" ht="15">
      <c r="A12" s="126"/>
      <c r="B12" s="126"/>
      <c r="C12" s="126"/>
      <c r="D12" s="126"/>
      <c r="E12" s="126"/>
      <c r="F12" s="126"/>
      <c r="G12" s="126"/>
    </row>
  </sheetData>
  <sheetProtection/>
  <mergeCells count="4">
    <mergeCell ref="A1:E1"/>
    <mergeCell ref="A10:D10"/>
    <mergeCell ref="A6:E6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r:id="rId1"/>
  <headerFooter alignWithMargins="0">
    <oddHeader>&amp;R&amp;9Załącznik nr 12
do  informacji Wójta Gminy Łączna za I półrocze 2013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125" style="31" customWidth="1"/>
    <col min="2" max="2" width="7.375" style="31" customWidth="1"/>
    <col min="3" max="3" width="10.25390625" style="31" customWidth="1"/>
    <col min="4" max="4" width="61.875" style="31" customWidth="1"/>
    <col min="5" max="5" width="20.75390625" style="31" customWidth="1"/>
    <col min="6" max="6" width="11.375" style="31" customWidth="1"/>
    <col min="7" max="7" width="14.00390625" style="31" customWidth="1"/>
    <col min="8" max="16384" width="9.125" style="31" customWidth="1"/>
  </cols>
  <sheetData>
    <row r="1" spans="1:5" ht="18.75" customHeight="1">
      <c r="A1" s="535" t="s">
        <v>401</v>
      </c>
      <c r="B1" s="536"/>
      <c r="C1" s="536"/>
      <c r="D1" s="536"/>
      <c r="E1" s="536"/>
    </row>
    <row r="2" spans="4:7" ht="7.5" customHeight="1">
      <c r="D2" s="33"/>
      <c r="E2" s="67"/>
      <c r="F2" s="67"/>
      <c r="G2" s="67"/>
    </row>
    <row r="3" spans="1:7" ht="41.25" customHeight="1">
      <c r="A3" s="66" t="s">
        <v>18</v>
      </c>
      <c r="B3" s="66" t="s">
        <v>1</v>
      </c>
      <c r="C3" s="66" t="s">
        <v>2</v>
      </c>
      <c r="D3" s="66" t="s">
        <v>15</v>
      </c>
      <c r="E3" s="39" t="s">
        <v>112</v>
      </c>
      <c r="F3" s="66" t="s">
        <v>111</v>
      </c>
      <c r="G3" s="39" t="s">
        <v>377</v>
      </c>
    </row>
    <row r="4" spans="1:7" s="69" customFormat="1" ht="12" customHeight="1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5</v>
      </c>
      <c r="G4" s="68"/>
    </row>
    <row r="5" spans="1:7" ht="23.25" customHeight="1">
      <c r="A5" s="540" t="s">
        <v>113</v>
      </c>
      <c r="B5" s="541"/>
      <c r="C5" s="541"/>
      <c r="D5" s="541"/>
      <c r="E5" s="541"/>
      <c r="F5" s="542"/>
      <c r="G5" s="303"/>
    </row>
    <row r="6" spans="1:7" ht="32.25" customHeight="1">
      <c r="A6" s="557" t="s">
        <v>6</v>
      </c>
      <c r="B6" s="557">
        <v>801</v>
      </c>
      <c r="C6" s="557">
        <v>80195</v>
      </c>
      <c r="D6" s="307" t="s">
        <v>332</v>
      </c>
      <c r="E6" s="306" t="s">
        <v>333</v>
      </c>
      <c r="F6" s="304">
        <v>4000</v>
      </c>
      <c r="G6" s="305">
        <v>1699.85</v>
      </c>
    </row>
    <row r="7" spans="1:7" ht="28.5" customHeight="1">
      <c r="A7" s="543" t="s">
        <v>114</v>
      </c>
      <c r="B7" s="544"/>
      <c r="C7" s="544"/>
      <c r="D7" s="544"/>
      <c r="E7" s="544"/>
      <c r="F7" s="545"/>
      <c r="G7" s="308"/>
    </row>
    <row r="8" spans="1:7" ht="42.75" customHeight="1">
      <c r="A8" s="557" t="s">
        <v>6</v>
      </c>
      <c r="B8" s="557">
        <v>851</v>
      </c>
      <c r="C8" s="557">
        <v>85154</v>
      </c>
      <c r="D8" s="309" t="s">
        <v>127</v>
      </c>
      <c r="E8" s="309" t="s">
        <v>128</v>
      </c>
      <c r="F8" s="304">
        <v>10000</v>
      </c>
      <c r="G8" s="304">
        <v>0</v>
      </c>
    </row>
    <row r="9" spans="1:7" ht="36" customHeight="1">
      <c r="A9" s="557" t="s">
        <v>7</v>
      </c>
      <c r="B9" s="557">
        <v>926</v>
      </c>
      <c r="C9" s="557">
        <v>92605</v>
      </c>
      <c r="D9" s="309" t="s">
        <v>129</v>
      </c>
      <c r="E9" s="309" t="s">
        <v>128</v>
      </c>
      <c r="F9" s="304">
        <v>35000</v>
      </c>
      <c r="G9" s="304">
        <v>15000</v>
      </c>
    </row>
    <row r="10" spans="1:7" ht="36" customHeight="1">
      <c r="A10" s="557" t="s">
        <v>8</v>
      </c>
      <c r="B10" s="557">
        <v>754</v>
      </c>
      <c r="C10" s="557">
        <v>75412</v>
      </c>
      <c r="D10" s="309" t="s">
        <v>427</v>
      </c>
      <c r="E10" s="309" t="s">
        <v>428</v>
      </c>
      <c r="F10" s="304">
        <v>8845</v>
      </c>
      <c r="G10" s="304">
        <v>8844.48</v>
      </c>
    </row>
    <row r="11" spans="1:7" ht="36" customHeight="1">
      <c r="A11" s="557" t="s">
        <v>0</v>
      </c>
      <c r="B11" s="557">
        <v>754</v>
      </c>
      <c r="C11" s="557">
        <v>75412</v>
      </c>
      <c r="D11" s="309" t="s">
        <v>429</v>
      </c>
      <c r="E11" s="309" t="s">
        <v>428</v>
      </c>
      <c r="F11" s="304">
        <v>6590</v>
      </c>
      <c r="G11" s="304">
        <v>0</v>
      </c>
    </row>
    <row r="12" spans="1:7" ht="36" customHeight="1">
      <c r="A12" s="557" t="s">
        <v>80</v>
      </c>
      <c r="B12" s="557">
        <v>754</v>
      </c>
      <c r="C12" s="557">
        <v>75412</v>
      </c>
      <c r="D12" s="309" t="s">
        <v>430</v>
      </c>
      <c r="E12" s="309" t="s">
        <v>428</v>
      </c>
      <c r="F12" s="304">
        <v>469.98</v>
      </c>
      <c r="G12" s="304">
        <v>0</v>
      </c>
    </row>
    <row r="13" spans="1:7" s="70" customFormat="1" ht="21" customHeight="1">
      <c r="A13" s="537" t="s">
        <v>33</v>
      </c>
      <c r="B13" s="538"/>
      <c r="C13" s="538"/>
      <c r="D13" s="538"/>
      <c r="E13" s="539"/>
      <c r="F13" s="173">
        <f>SUM(F6+F8+F9+F10+F11+F12)</f>
        <v>64904.98</v>
      </c>
      <c r="G13" s="173">
        <f>SUM(G6+G8+G9+G10+G11+G12)</f>
        <v>25544.329999999998</v>
      </c>
    </row>
    <row r="14" spans="6:7" ht="12.75">
      <c r="F14" s="160"/>
      <c r="G14" s="160"/>
    </row>
  </sheetData>
  <sheetProtection/>
  <mergeCells count="4">
    <mergeCell ref="A1:E1"/>
    <mergeCell ref="A13:E13"/>
    <mergeCell ref="A5:F5"/>
    <mergeCell ref="A7:F7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landscape" paperSize="9" r:id="rId1"/>
  <headerFooter alignWithMargins="0">
    <oddHeader>&amp;R&amp;9Załącznik nr 13
do  informacji Wójta Gminy Łączna za I półrocze 2013r.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546"/>
      <c r="B1" s="546"/>
      <c r="C1" s="546"/>
      <c r="D1" s="546"/>
      <c r="E1" s="546"/>
      <c r="F1" s="21"/>
      <c r="G1" s="21"/>
      <c r="H1" s="21"/>
      <c r="I1" s="21"/>
      <c r="J1" s="21"/>
      <c r="K1" s="21"/>
      <c r="L1" s="21"/>
    </row>
    <row r="2" spans="1:9" ht="19.5" customHeight="1">
      <c r="A2" s="546"/>
      <c r="B2" s="546"/>
      <c r="C2" s="546"/>
      <c r="D2" s="546"/>
      <c r="E2" s="546"/>
      <c r="F2" s="21"/>
      <c r="G2" s="21"/>
      <c r="H2" s="21"/>
      <c r="I2" s="21"/>
    </row>
    <row r="3" spans="1:5" ht="12.75">
      <c r="A3" s="63"/>
      <c r="B3" s="63"/>
      <c r="C3" s="63"/>
      <c r="D3" s="63"/>
      <c r="E3" s="63"/>
    </row>
    <row r="4" spans="1:5" ht="12.75">
      <c r="A4" s="63"/>
      <c r="B4" s="63"/>
      <c r="C4" s="63"/>
      <c r="D4" s="63"/>
      <c r="E4" s="269"/>
    </row>
    <row r="5" spans="1:12" ht="19.5" customHeight="1">
      <c r="A5" s="270"/>
      <c r="B5" s="270"/>
      <c r="C5" s="270"/>
      <c r="D5" s="270"/>
      <c r="E5" s="270"/>
      <c r="F5" s="25"/>
      <c r="G5" s="25"/>
      <c r="H5" s="25"/>
      <c r="I5" s="25"/>
      <c r="J5" s="25"/>
      <c r="K5" s="26"/>
      <c r="L5" s="26"/>
    </row>
    <row r="6" spans="1:12" ht="19.5" customHeight="1">
      <c r="A6" s="271"/>
      <c r="B6" s="271"/>
      <c r="C6" s="271"/>
      <c r="D6" s="272"/>
      <c r="E6" s="271"/>
      <c r="F6" s="25"/>
      <c r="G6" s="25"/>
      <c r="H6" s="25"/>
      <c r="I6" s="25"/>
      <c r="J6" s="25"/>
      <c r="K6" s="26"/>
      <c r="L6" s="26"/>
    </row>
    <row r="7" spans="1:12" ht="23.25" customHeight="1">
      <c r="A7" s="271"/>
      <c r="B7" s="271"/>
      <c r="C7" s="271"/>
      <c r="D7" s="272"/>
      <c r="E7" s="273"/>
      <c r="F7" s="25"/>
      <c r="G7" s="25"/>
      <c r="H7" s="25"/>
      <c r="I7" s="25"/>
      <c r="J7" s="25"/>
      <c r="K7" s="26"/>
      <c r="L7" s="26"/>
    </row>
    <row r="8" spans="1:12" ht="23.25" customHeight="1">
      <c r="A8" s="274"/>
      <c r="B8" s="274"/>
      <c r="C8" s="274"/>
      <c r="D8" s="272"/>
      <c r="E8" s="273"/>
      <c r="F8" s="25"/>
      <c r="G8" s="25"/>
      <c r="H8" s="25"/>
      <c r="I8" s="25"/>
      <c r="J8" s="25"/>
      <c r="K8" s="26"/>
      <c r="L8" s="26"/>
    </row>
    <row r="9" spans="1:12" ht="30" customHeight="1">
      <c r="A9" s="271"/>
      <c r="B9" s="271"/>
      <c r="C9" s="271"/>
      <c r="D9" s="272"/>
      <c r="E9" s="273"/>
      <c r="F9" s="25"/>
      <c r="G9" s="25"/>
      <c r="H9" s="25"/>
      <c r="I9" s="25"/>
      <c r="J9" s="25"/>
      <c r="K9" s="26"/>
      <c r="L9" s="26"/>
    </row>
    <row r="10" spans="1:12" ht="28.5" customHeight="1">
      <c r="A10" s="271"/>
      <c r="B10" s="271"/>
      <c r="C10" s="271"/>
      <c r="D10" s="272"/>
      <c r="E10" s="275"/>
      <c r="F10" s="25"/>
      <c r="G10" s="25"/>
      <c r="H10" s="25"/>
      <c r="I10" s="25"/>
      <c r="J10" s="25"/>
      <c r="K10" s="26"/>
      <c r="L10" s="26"/>
    </row>
    <row r="11" spans="1:12" ht="15">
      <c r="A11" s="276"/>
      <c r="B11" s="276"/>
      <c r="C11" s="276"/>
      <c r="D11" s="276"/>
      <c r="E11" s="276"/>
      <c r="F11" s="25"/>
      <c r="G11" s="25"/>
      <c r="H11" s="25"/>
      <c r="I11" s="25"/>
      <c r="J11" s="25"/>
      <c r="K11" s="26"/>
      <c r="L11" s="26"/>
    </row>
    <row r="12" spans="1:12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 XXXIV/4/2010
z dnia  22 stycznia 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64">
      <selection activeCell="K90" sqref="K90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20.625" style="0" customWidth="1"/>
    <col min="4" max="4" width="8.625" style="0" customWidth="1"/>
    <col min="10" max="10" width="6.25390625" style="0" customWidth="1"/>
    <col min="12" max="12" width="5.625" style="0" customWidth="1"/>
    <col min="14" max="14" width="9.00390625" style="0" customWidth="1"/>
    <col min="15" max="15" width="5.875" style="0" customWidth="1"/>
    <col min="16" max="16" width="5.625" style="0" customWidth="1"/>
  </cols>
  <sheetData>
    <row r="1" spans="1:16" ht="12.75">
      <c r="A1" s="84"/>
      <c r="B1" s="84"/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76"/>
      <c r="O1" s="76"/>
      <c r="P1" s="86" t="s">
        <v>17</v>
      </c>
    </row>
    <row r="2" spans="1:16" ht="12.75">
      <c r="A2" s="439" t="s">
        <v>1</v>
      </c>
      <c r="B2" s="439" t="s">
        <v>2</v>
      </c>
      <c r="C2" s="439" t="s">
        <v>9</v>
      </c>
      <c r="D2" s="439" t="s">
        <v>50</v>
      </c>
      <c r="E2" s="446" t="s">
        <v>5</v>
      </c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</row>
    <row r="3" spans="1:16" ht="12.75">
      <c r="A3" s="432"/>
      <c r="B3" s="432"/>
      <c r="C3" s="432"/>
      <c r="D3" s="432"/>
      <c r="E3" s="439" t="s">
        <v>11</v>
      </c>
      <c r="F3" s="441" t="s">
        <v>5</v>
      </c>
      <c r="G3" s="441"/>
      <c r="H3" s="441"/>
      <c r="I3" s="441"/>
      <c r="J3" s="441"/>
      <c r="K3" s="441"/>
      <c r="L3" s="441"/>
      <c r="M3" s="439" t="s">
        <v>12</v>
      </c>
      <c r="N3" s="549" t="s">
        <v>5</v>
      </c>
      <c r="O3" s="550"/>
      <c r="P3" s="551"/>
    </row>
    <row r="4" spans="1:16" ht="12.75">
      <c r="A4" s="432"/>
      <c r="B4" s="432"/>
      <c r="C4" s="432"/>
      <c r="D4" s="432"/>
      <c r="E4" s="432"/>
      <c r="F4" s="446" t="s">
        <v>51</v>
      </c>
      <c r="G4" s="548"/>
      <c r="H4" s="439" t="s">
        <v>54</v>
      </c>
      <c r="I4" s="439" t="s">
        <v>55</v>
      </c>
      <c r="J4" s="439" t="s">
        <v>56</v>
      </c>
      <c r="K4" s="439" t="s">
        <v>28</v>
      </c>
      <c r="L4" s="439" t="s">
        <v>29</v>
      </c>
      <c r="M4" s="432"/>
      <c r="N4" s="441" t="s">
        <v>57</v>
      </c>
      <c r="O4" s="441" t="s">
        <v>61</v>
      </c>
      <c r="P4" s="441" t="s">
        <v>60</v>
      </c>
    </row>
    <row r="5" spans="1:16" ht="72">
      <c r="A5" s="440"/>
      <c r="B5" s="440"/>
      <c r="C5" s="440"/>
      <c r="D5" s="440"/>
      <c r="E5" s="440"/>
      <c r="F5" s="88" t="s">
        <v>52</v>
      </c>
      <c r="G5" s="88" t="s">
        <v>53</v>
      </c>
      <c r="H5" s="440"/>
      <c r="I5" s="440"/>
      <c r="J5" s="440"/>
      <c r="K5" s="440"/>
      <c r="L5" s="440"/>
      <c r="M5" s="440"/>
      <c r="N5" s="441"/>
      <c r="O5" s="441"/>
      <c r="P5" s="441"/>
    </row>
    <row r="6" spans="1:16" ht="12.7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</row>
    <row r="7" spans="1:16" ht="18.75" customHeight="1">
      <c r="A7" s="97" t="s">
        <v>116</v>
      </c>
      <c r="B7" s="120"/>
      <c r="C7" s="98" t="s">
        <v>130</v>
      </c>
      <c r="D7" s="114">
        <f aca="true" t="shared" si="0" ref="D7:N7">SUM(D8:D10)</f>
        <v>800175</v>
      </c>
      <c r="E7" s="114">
        <f t="shared" si="0"/>
        <v>42375</v>
      </c>
      <c r="F7" s="114">
        <f t="shared" si="0"/>
        <v>0</v>
      </c>
      <c r="G7" s="114">
        <f>SUM(G8:G10)</f>
        <v>42375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757800</v>
      </c>
      <c r="N7" s="115">
        <f t="shared" si="0"/>
        <v>757800</v>
      </c>
      <c r="O7" s="99">
        <v>0</v>
      </c>
      <c r="P7" s="99">
        <v>0</v>
      </c>
    </row>
    <row r="8" spans="1:16" ht="27.75" customHeight="1">
      <c r="A8" s="91"/>
      <c r="B8" s="121" t="s">
        <v>117</v>
      </c>
      <c r="C8" s="92" t="s">
        <v>131</v>
      </c>
      <c r="D8" s="95">
        <v>758075</v>
      </c>
      <c r="E8" s="95">
        <v>275</v>
      </c>
      <c r="F8" s="95">
        <v>0</v>
      </c>
      <c r="G8" s="95">
        <v>275</v>
      </c>
      <c r="H8" s="95">
        <v>0</v>
      </c>
      <c r="I8" s="95">
        <v>0</v>
      </c>
      <c r="J8" s="95"/>
      <c r="K8" s="95">
        <v>0</v>
      </c>
      <c r="L8" s="95">
        <v>0</v>
      </c>
      <c r="M8" s="95">
        <v>757800</v>
      </c>
      <c r="N8" s="96">
        <v>757800</v>
      </c>
      <c r="O8" s="96">
        <v>0</v>
      </c>
      <c r="P8" s="96">
        <v>0</v>
      </c>
    </row>
    <row r="9" spans="1:16" ht="18.75" customHeight="1">
      <c r="A9" s="91"/>
      <c r="B9" s="121" t="s">
        <v>132</v>
      </c>
      <c r="C9" s="92" t="s">
        <v>133</v>
      </c>
      <c r="D9" s="95">
        <v>2100</v>
      </c>
      <c r="E9" s="95">
        <v>2100</v>
      </c>
      <c r="F9" s="95">
        <v>0</v>
      </c>
      <c r="G9" s="95">
        <v>2100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6">
        <v>0</v>
      </c>
      <c r="O9" s="96">
        <v>0</v>
      </c>
      <c r="P9" s="96">
        <v>0</v>
      </c>
    </row>
    <row r="10" spans="1:16" ht="18.75" customHeight="1">
      <c r="A10" s="91"/>
      <c r="B10" s="121" t="s">
        <v>134</v>
      </c>
      <c r="C10" s="92" t="s">
        <v>135</v>
      </c>
      <c r="D10" s="95">
        <v>40000</v>
      </c>
      <c r="E10" s="95">
        <v>40000</v>
      </c>
      <c r="F10" s="95">
        <v>0</v>
      </c>
      <c r="G10" s="95">
        <v>40000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v>0</v>
      </c>
      <c r="O10" s="96"/>
      <c r="P10" s="96">
        <v>0</v>
      </c>
    </row>
    <row r="11" spans="1:16" ht="33.75" customHeight="1">
      <c r="A11" s="100" t="s">
        <v>136</v>
      </c>
      <c r="B11" s="122"/>
      <c r="C11" s="101" t="s">
        <v>137</v>
      </c>
      <c r="D11" s="102">
        <f>SUM(D12)</f>
        <v>130000</v>
      </c>
      <c r="E11" s="102">
        <f>SUM(E12)</f>
        <v>130000</v>
      </c>
      <c r="F11" s="102">
        <v>0</v>
      </c>
      <c r="G11" s="102">
        <v>0</v>
      </c>
      <c r="H11" s="102">
        <f>SUM(H12)</f>
        <v>130000</v>
      </c>
      <c r="I11" s="102">
        <v>0</v>
      </c>
      <c r="J11" s="102">
        <v>0</v>
      </c>
      <c r="K11" s="102"/>
      <c r="L11" s="102">
        <v>0</v>
      </c>
      <c r="M11" s="102">
        <v>0</v>
      </c>
      <c r="N11" s="103">
        <v>0</v>
      </c>
      <c r="O11" s="103">
        <v>0</v>
      </c>
      <c r="P11" s="103">
        <v>0</v>
      </c>
    </row>
    <row r="12" spans="1:16" ht="16.5" customHeight="1">
      <c r="A12" s="91"/>
      <c r="B12" s="121" t="s">
        <v>138</v>
      </c>
      <c r="C12" s="92" t="s">
        <v>139</v>
      </c>
      <c r="D12" s="95">
        <v>130000</v>
      </c>
      <c r="E12" s="95">
        <v>130000</v>
      </c>
      <c r="F12" s="95">
        <v>0</v>
      </c>
      <c r="G12" s="95">
        <v>0</v>
      </c>
      <c r="H12" s="95">
        <v>130000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  <c r="O12" s="96">
        <v>0</v>
      </c>
      <c r="P12" s="96">
        <v>0</v>
      </c>
    </row>
    <row r="13" spans="1:16" ht="12.75">
      <c r="A13" s="100" t="s">
        <v>140</v>
      </c>
      <c r="B13" s="122"/>
      <c r="C13" s="101" t="s">
        <v>141</v>
      </c>
      <c r="D13" s="102">
        <f aca="true" t="shared" si="1" ref="D13:J13">SUM(D14:D18)</f>
        <v>1144868</v>
      </c>
      <c r="E13" s="102">
        <f t="shared" si="1"/>
        <v>200368</v>
      </c>
      <c r="F13" s="102">
        <f t="shared" si="1"/>
        <v>52900</v>
      </c>
      <c r="G13" s="102">
        <f t="shared" si="1"/>
        <v>146868</v>
      </c>
      <c r="H13" s="102">
        <f t="shared" si="1"/>
        <v>0</v>
      </c>
      <c r="I13" s="102">
        <f t="shared" si="1"/>
        <v>600</v>
      </c>
      <c r="J13" s="102">
        <f t="shared" si="1"/>
        <v>0</v>
      </c>
      <c r="K13" s="102"/>
      <c r="L13" s="102"/>
      <c r="M13" s="102">
        <f>SUM(M14:M18)</f>
        <v>944500</v>
      </c>
      <c r="N13" s="102">
        <f>SUM(N14:N18)</f>
        <v>944500</v>
      </c>
      <c r="O13" s="103">
        <v>0</v>
      </c>
      <c r="P13" s="103">
        <v>0</v>
      </c>
    </row>
    <row r="14" spans="1:16" ht="18.75" customHeight="1">
      <c r="A14" s="91"/>
      <c r="B14" s="121" t="s">
        <v>142</v>
      </c>
      <c r="C14" s="92" t="s">
        <v>143</v>
      </c>
      <c r="D14" s="95">
        <v>24000</v>
      </c>
      <c r="E14" s="95">
        <v>24000</v>
      </c>
      <c r="F14" s="95">
        <v>0</v>
      </c>
      <c r="G14" s="95">
        <v>24000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6">
        <v>0</v>
      </c>
      <c r="O14" s="96">
        <v>0</v>
      </c>
      <c r="P14" s="96">
        <v>0</v>
      </c>
    </row>
    <row r="15" spans="1:16" ht="21" customHeight="1">
      <c r="A15" s="91"/>
      <c r="B15" s="121" t="s">
        <v>144</v>
      </c>
      <c r="C15" s="92" t="s">
        <v>145</v>
      </c>
      <c r="D15" s="95">
        <v>543800</v>
      </c>
      <c r="E15" s="95">
        <v>11500</v>
      </c>
      <c r="F15" s="95">
        <v>0</v>
      </c>
      <c r="G15" s="95">
        <v>11500</v>
      </c>
      <c r="H15" s="95">
        <v>0</v>
      </c>
      <c r="I15" s="95">
        <v>0</v>
      </c>
      <c r="J15" s="95"/>
      <c r="K15" s="95">
        <v>0</v>
      </c>
      <c r="L15" s="95">
        <v>0</v>
      </c>
      <c r="M15" s="95">
        <v>532300</v>
      </c>
      <c r="N15" s="96">
        <v>532300</v>
      </c>
      <c r="O15" s="96">
        <v>0</v>
      </c>
      <c r="P15" s="96">
        <v>0</v>
      </c>
    </row>
    <row r="16" spans="1:16" ht="18" customHeight="1">
      <c r="A16" s="92"/>
      <c r="B16" s="552">
        <v>60016</v>
      </c>
      <c r="C16" s="552" t="s">
        <v>146</v>
      </c>
      <c r="D16" s="95">
        <v>208000</v>
      </c>
      <c r="E16" s="95">
        <v>158000</v>
      </c>
      <c r="F16" s="95">
        <v>52900</v>
      </c>
      <c r="G16" s="95">
        <v>89500</v>
      </c>
      <c r="H16" s="95">
        <v>15000</v>
      </c>
      <c r="I16" s="95">
        <v>600</v>
      </c>
      <c r="J16" s="95">
        <v>0</v>
      </c>
      <c r="K16" s="95">
        <v>0</v>
      </c>
      <c r="L16" s="95">
        <v>0</v>
      </c>
      <c r="M16" s="95">
        <v>50000</v>
      </c>
      <c r="N16" s="96">
        <v>50000</v>
      </c>
      <c r="O16" s="96">
        <v>0</v>
      </c>
      <c r="P16" s="96">
        <v>0</v>
      </c>
    </row>
    <row r="17" spans="1:16" ht="18" customHeight="1">
      <c r="A17" s="92"/>
      <c r="B17" s="553"/>
      <c r="C17" s="553"/>
      <c r="D17" s="95">
        <f>SUM(G17:H17)</f>
        <v>6868</v>
      </c>
      <c r="E17" s="95">
        <f>SUM(G17:H17)</f>
        <v>6868</v>
      </c>
      <c r="F17" s="95"/>
      <c r="G17" s="95">
        <v>21868</v>
      </c>
      <c r="H17" s="95">
        <v>-15000</v>
      </c>
      <c r="I17" s="95"/>
      <c r="J17" s="95"/>
      <c r="K17" s="95"/>
      <c r="L17" s="95"/>
      <c r="M17" s="95"/>
      <c r="N17" s="96"/>
      <c r="O17" s="96"/>
      <c r="P17" s="96"/>
    </row>
    <row r="18" spans="1:16" ht="18.75" customHeight="1">
      <c r="A18" s="92"/>
      <c r="B18" s="92">
        <v>60095</v>
      </c>
      <c r="C18" s="92" t="s">
        <v>135</v>
      </c>
      <c r="D18" s="95">
        <v>362200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104">
        <v>0</v>
      </c>
      <c r="K18" s="95">
        <v>0</v>
      </c>
      <c r="L18" s="95">
        <v>0</v>
      </c>
      <c r="M18" s="95">
        <v>362200</v>
      </c>
      <c r="N18" s="96">
        <v>362200</v>
      </c>
      <c r="O18" s="96">
        <v>0</v>
      </c>
      <c r="P18" s="96">
        <v>0</v>
      </c>
    </row>
    <row r="19" spans="1:16" ht="21" customHeight="1">
      <c r="A19" s="110">
        <v>700</v>
      </c>
      <c r="B19" s="110"/>
      <c r="C19" s="110" t="s">
        <v>147</v>
      </c>
      <c r="D19" s="111">
        <f>SUM(D20)</f>
        <v>26000</v>
      </c>
      <c r="E19" s="111">
        <f>SUM(E20)</f>
        <v>26000</v>
      </c>
      <c r="F19" s="111">
        <v>0</v>
      </c>
      <c r="G19" s="111">
        <f>SUM(G20)</f>
        <v>26000</v>
      </c>
      <c r="H19" s="111">
        <v>0</v>
      </c>
      <c r="I19" s="111">
        <v>0</v>
      </c>
      <c r="J19" s="112">
        <v>0</v>
      </c>
      <c r="K19" s="111">
        <v>0</v>
      </c>
      <c r="L19" s="111">
        <v>0</v>
      </c>
      <c r="M19" s="111">
        <v>0</v>
      </c>
      <c r="N19" s="113">
        <v>0</v>
      </c>
      <c r="O19" s="113">
        <v>0</v>
      </c>
      <c r="P19" s="113">
        <v>0</v>
      </c>
    </row>
    <row r="20" spans="1:16" ht="22.5" customHeight="1">
      <c r="A20" s="106"/>
      <c r="B20" s="106">
        <v>70005</v>
      </c>
      <c r="C20" s="106" t="s">
        <v>148</v>
      </c>
      <c r="D20" s="107">
        <v>26000</v>
      </c>
      <c r="E20" s="107">
        <v>26000</v>
      </c>
      <c r="F20" s="107">
        <v>0</v>
      </c>
      <c r="G20" s="107">
        <v>26000</v>
      </c>
      <c r="H20" s="107">
        <v>0</v>
      </c>
      <c r="I20" s="107">
        <v>0</v>
      </c>
      <c r="J20" s="108">
        <v>0</v>
      </c>
      <c r="K20" s="107">
        <v>0</v>
      </c>
      <c r="L20" s="107">
        <v>0</v>
      </c>
      <c r="M20" s="107">
        <v>0</v>
      </c>
      <c r="N20" s="109">
        <v>0</v>
      </c>
      <c r="O20" s="109">
        <v>0</v>
      </c>
      <c r="P20" s="109">
        <v>0</v>
      </c>
    </row>
    <row r="21" spans="1:16" ht="16.5" customHeight="1">
      <c r="A21" s="110">
        <v>710</v>
      </c>
      <c r="B21" s="110"/>
      <c r="C21" s="110" t="s">
        <v>149</v>
      </c>
      <c r="D21" s="111">
        <f>SUM(D22:D24)</f>
        <v>62211</v>
      </c>
      <c r="E21" s="111">
        <f>SUM(E22:E24)</f>
        <v>62211</v>
      </c>
      <c r="F21" s="111">
        <v>0</v>
      </c>
      <c r="G21" s="111">
        <f>SUM(G22:G24)</f>
        <v>62211</v>
      </c>
      <c r="H21" s="111">
        <v>0</v>
      </c>
      <c r="I21" s="111">
        <v>0</v>
      </c>
      <c r="J21" s="112">
        <v>0</v>
      </c>
      <c r="K21" s="111">
        <v>0</v>
      </c>
      <c r="L21" s="111">
        <v>0</v>
      </c>
      <c r="M21" s="111">
        <v>0</v>
      </c>
      <c r="N21" s="113">
        <v>0</v>
      </c>
      <c r="O21" s="113">
        <v>0</v>
      </c>
      <c r="P21" s="113">
        <v>0</v>
      </c>
    </row>
    <row r="22" spans="1:16" ht="23.25" customHeight="1">
      <c r="A22" s="106"/>
      <c r="B22" s="106">
        <v>71004</v>
      </c>
      <c r="C22" s="106" t="s">
        <v>150</v>
      </c>
      <c r="D22" s="107">
        <v>60000</v>
      </c>
      <c r="E22" s="107">
        <v>60000</v>
      </c>
      <c r="F22" s="107">
        <v>0</v>
      </c>
      <c r="G22" s="107">
        <v>60000</v>
      </c>
      <c r="H22" s="107">
        <v>0</v>
      </c>
      <c r="I22" s="107">
        <v>0</v>
      </c>
      <c r="J22" s="108">
        <v>0</v>
      </c>
      <c r="K22" s="107">
        <v>0</v>
      </c>
      <c r="L22" s="107">
        <v>0</v>
      </c>
      <c r="M22" s="107">
        <v>0</v>
      </c>
      <c r="N22" s="109">
        <v>0</v>
      </c>
      <c r="O22" s="109">
        <v>0</v>
      </c>
      <c r="P22" s="109">
        <v>0</v>
      </c>
    </row>
    <row r="23" spans="1:16" ht="15.75" customHeight="1">
      <c r="A23" s="106"/>
      <c r="B23" s="106">
        <v>71035</v>
      </c>
      <c r="C23" s="106" t="s">
        <v>151</v>
      </c>
      <c r="D23" s="107">
        <v>1711</v>
      </c>
      <c r="E23" s="107">
        <v>1711</v>
      </c>
      <c r="F23" s="107">
        <v>0</v>
      </c>
      <c r="G23" s="107">
        <v>1711</v>
      </c>
      <c r="H23" s="107">
        <v>0</v>
      </c>
      <c r="I23" s="107">
        <v>0</v>
      </c>
      <c r="J23" s="108">
        <v>0</v>
      </c>
      <c r="K23" s="107">
        <v>0</v>
      </c>
      <c r="L23" s="107">
        <v>0</v>
      </c>
      <c r="M23" s="107">
        <v>0</v>
      </c>
      <c r="N23" s="109">
        <v>0</v>
      </c>
      <c r="O23" s="109">
        <v>0</v>
      </c>
      <c r="P23" s="109">
        <v>0</v>
      </c>
    </row>
    <row r="24" spans="1:16" ht="18" customHeight="1">
      <c r="A24" s="106"/>
      <c r="B24" s="106">
        <v>71095</v>
      </c>
      <c r="C24" s="106" t="s">
        <v>135</v>
      </c>
      <c r="D24" s="107">
        <v>500</v>
      </c>
      <c r="E24" s="107">
        <v>500</v>
      </c>
      <c r="F24" s="107">
        <v>0</v>
      </c>
      <c r="G24" s="107">
        <v>500</v>
      </c>
      <c r="H24" s="107">
        <v>0</v>
      </c>
      <c r="I24" s="107">
        <v>0</v>
      </c>
      <c r="J24" s="108">
        <v>0</v>
      </c>
      <c r="K24" s="107">
        <v>0</v>
      </c>
      <c r="L24" s="107">
        <v>0</v>
      </c>
      <c r="M24" s="107">
        <v>0</v>
      </c>
      <c r="N24" s="109">
        <v>0</v>
      </c>
      <c r="O24" s="109">
        <v>0</v>
      </c>
      <c r="P24" s="109">
        <v>0</v>
      </c>
    </row>
    <row r="25" spans="1:16" ht="15.75" customHeight="1">
      <c r="A25" s="110">
        <v>750</v>
      </c>
      <c r="B25" s="110"/>
      <c r="C25" s="110" t="s">
        <v>152</v>
      </c>
      <c r="D25" s="111">
        <f>SUM(D26:D30)</f>
        <v>1385100</v>
      </c>
      <c r="E25" s="111">
        <f>SUM(E26:E30)</f>
        <v>1290375</v>
      </c>
      <c r="F25" s="111">
        <f>SUM(F26:F30)</f>
        <v>990775</v>
      </c>
      <c r="G25" s="111">
        <f>SUM(G26:G30)</f>
        <v>209100</v>
      </c>
      <c r="H25" s="111">
        <v>0</v>
      </c>
      <c r="I25" s="111">
        <f>SUM(I26:I30)</f>
        <v>90500</v>
      </c>
      <c r="J25" s="112">
        <v>0</v>
      </c>
      <c r="K25" s="111">
        <v>0</v>
      </c>
      <c r="L25" s="111">
        <v>0</v>
      </c>
      <c r="M25" s="111">
        <f>SUM(M26:M30)</f>
        <v>94725</v>
      </c>
      <c r="N25" s="111">
        <f>SUM(N26:N30)</f>
        <v>94725</v>
      </c>
      <c r="O25" s="113">
        <v>0</v>
      </c>
      <c r="P25" s="113">
        <v>0</v>
      </c>
    </row>
    <row r="26" spans="1:16" ht="16.5" customHeight="1">
      <c r="A26" s="106"/>
      <c r="B26" s="106">
        <v>75011</v>
      </c>
      <c r="C26" s="106" t="s">
        <v>153</v>
      </c>
      <c r="D26" s="107">
        <v>47775</v>
      </c>
      <c r="E26" s="107">
        <v>47775</v>
      </c>
      <c r="F26" s="107">
        <v>41775</v>
      </c>
      <c r="G26" s="107">
        <v>6000</v>
      </c>
      <c r="H26" s="107">
        <v>0</v>
      </c>
      <c r="I26" s="107">
        <v>0</v>
      </c>
      <c r="J26" s="108">
        <v>0</v>
      </c>
      <c r="K26" s="107">
        <v>0</v>
      </c>
      <c r="L26" s="107">
        <v>0</v>
      </c>
      <c r="M26" s="107">
        <v>0</v>
      </c>
      <c r="N26" s="109">
        <v>0</v>
      </c>
      <c r="O26" s="109">
        <v>0</v>
      </c>
      <c r="P26" s="109">
        <v>0</v>
      </c>
    </row>
    <row r="27" spans="1:16" ht="12.75" customHeight="1">
      <c r="A27" s="106"/>
      <c r="B27" s="106">
        <v>75022</v>
      </c>
      <c r="C27" s="106" t="s">
        <v>154</v>
      </c>
      <c r="D27" s="107">
        <v>83000</v>
      </c>
      <c r="E27" s="107">
        <v>83000</v>
      </c>
      <c r="F27" s="107">
        <v>0</v>
      </c>
      <c r="G27" s="107">
        <v>5000</v>
      </c>
      <c r="H27" s="107">
        <v>0</v>
      </c>
      <c r="I27" s="107">
        <v>78000</v>
      </c>
      <c r="J27" s="108">
        <v>0</v>
      </c>
      <c r="K27" s="107">
        <v>0</v>
      </c>
      <c r="L27" s="107">
        <v>0</v>
      </c>
      <c r="M27" s="107">
        <v>0</v>
      </c>
      <c r="N27" s="109">
        <v>0</v>
      </c>
      <c r="O27" s="109">
        <v>0</v>
      </c>
      <c r="P27" s="109">
        <v>0</v>
      </c>
    </row>
    <row r="28" spans="1:16" ht="18" customHeight="1">
      <c r="A28" s="106"/>
      <c r="B28" s="106">
        <v>75023</v>
      </c>
      <c r="C28" s="106" t="s">
        <v>155</v>
      </c>
      <c r="D28" s="107">
        <v>1230325</v>
      </c>
      <c r="E28" s="107">
        <v>1135600</v>
      </c>
      <c r="F28" s="107">
        <v>949000</v>
      </c>
      <c r="G28" s="107">
        <v>186100</v>
      </c>
      <c r="H28" s="107">
        <v>0</v>
      </c>
      <c r="I28" s="107">
        <v>500</v>
      </c>
      <c r="J28" s="108">
        <v>0</v>
      </c>
      <c r="K28" s="107">
        <v>0</v>
      </c>
      <c r="L28" s="107">
        <v>0</v>
      </c>
      <c r="M28" s="107">
        <v>94725</v>
      </c>
      <c r="N28" s="109">
        <v>94725</v>
      </c>
      <c r="O28" s="109">
        <v>0</v>
      </c>
      <c r="P28" s="109">
        <v>0</v>
      </c>
    </row>
    <row r="29" spans="1:16" ht="24" customHeight="1">
      <c r="A29" s="106"/>
      <c r="B29" s="106">
        <v>75075</v>
      </c>
      <c r="C29" s="106" t="s">
        <v>156</v>
      </c>
      <c r="D29" s="107">
        <v>12000</v>
      </c>
      <c r="E29" s="107">
        <v>12000</v>
      </c>
      <c r="F29" s="107">
        <v>0</v>
      </c>
      <c r="G29" s="107">
        <v>12000</v>
      </c>
      <c r="H29" s="107">
        <v>0</v>
      </c>
      <c r="I29" s="107">
        <v>0</v>
      </c>
      <c r="J29" s="108">
        <v>0</v>
      </c>
      <c r="K29" s="107">
        <v>0</v>
      </c>
      <c r="L29" s="107">
        <v>0</v>
      </c>
      <c r="M29" s="107">
        <v>0</v>
      </c>
      <c r="N29" s="109">
        <v>0</v>
      </c>
      <c r="O29" s="109">
        <v>0</v>
      </c>
      <c r="P29" s="109">
        <v>0</v>
      </c>
    </row>
    <row r="30" spans="1:16" ht="16.5" customHeight="1">
      <c r="A30" s="106"/>
      <c r="B30" s="106">
        <v>75095</v>
      </c>
      <c r="C30" s="106" t="s">
        <v>135</v>
      </c>
      <c r="D30" s="107">
        <v>12000</v>
      </c>
      <c r="E30" s="107">
        <v>12000</v>
      </c>
      <c r="F30" s="107">
        <v>0</v>
      </c>
      <c r="G30" s="107">
        <v>0</v>
      </c>
      <c r="H30" s="107">
        <v>0</v>
      </c>
      <c r="I30" s="107">
        <v>12000</v>
      </c>
      <c r="J30" s="108">
        <v>0</v>
      </c>
      <c r="K30" s="107">
        <v>0</v>
      </c>
      <c r="L30" s="107">
        <v>0</v>
      </c>
      <c r="M30" s="107">
        <v>0</v>
      </c>
      <c r="N30" s="109">
        <v>0</v>
      </c>
      <c r="O30" s="109">
        <v>0</v>
      </c>
      <c r="P30" s="109">
        <v>0</v>
      </c>
    </row>
    <row r="31" spans="1:16" ht="49.5" customHeight="1">
      <c r="A31" s="110">
        <v>751</v>
      </c>
      <c r="B31" s="110"/>
      <c r="C31" s="110" t="s">
        <v>157</v>
      </c>
      <c r="D31" s="111">
        <f aca="true" t="shared" si="2" ref="D31:P31">SUM(D32)</f>
        <v>876</v>
      </c>
      <c r="E31" s="111">
        <f t="shared" si="2"/>
        <v>876</v>
      </c>
      <c r="F31" s="111">
        <f t="shared" si="2"/>
        <v>876</v>
      </c>
      <c r="G31" s="111">
        <f t="shared" si="2"/>
        <v>0</v>
      </c>
      <c r="H31" s="111">
        <f t="shared" si="2"/>
        <v>0</v>
      </c>
      <c r="I31" s="111">
        <f t="shared" si="2"/>
        <v>0</v>
      </c>
      <c r="J31" s="111">
        <f t="shared" si="2"/>
        <v>0</v>
      </c>
      <c r="K31" s="111">
        <f t="shared" si="2"/>
        <v>0</v>
      </c>
      <c r="L31" s="111">
        <f t="shared" si="2"/>
        <v>0</v>
      </c>
      <c r="M31" s="111">
        <f t="shared" si="2"/>
        <v>0</v>
      </c>
      <c r="N31" s="111">
        <f t="shared" si="2"/>
        <v>0</v>
      </c>
      <c r="O31" s="111">
        <f t="shared" si="2"/>
        <v>0</v>
      </c>
      <c r="P31" s="111">
        <f t="shared" si="2"/>
        <v>0</v>
      </c>
    </row>
    <row r="32" spans="1:16" ht="34.5" customHeight="1">
      <c r="A32" s="106"/>
      <c r="B32" s="106">
        <v>75101</v>
      </c>
      <c r="C32" s="106" t="s">
        <v>158</v>
      </c>
      <c r="D32" s="107">
        <v>876</v>
      </c>
      <c r="E32" s="107">
        <v>876</v>
      </c>
      <c r="F32" s="107">
        <v>876</v>
      </c>
      <c r="G32" s="107">
        <v>0</v>
      </c>
      <c r="H32" s="107">
        <v>0</v>
      </c>
      <c r="I32" s="107">
        <v>0</v>
      </c>
      <c r="J32" s="108">
        <v>0</v>
      </c>
      <c r="K32" s="107">
        <v>0</v>
      </c>
      <c r="L32" s="107">
        <v>0</v>
      </c>
      <c r="M32" s="107">
        <v>0</v>
      </c>
      <c r="N32" s="109">
        <v>0</v>
      </c>
      <c r="O32" s="109">
        <v>0</v>
      </c>
      <c r="P32" s="109">
        <v>0</v>
      </c>
    </row>
    <row r="33" spans="1:16" ht="36" customHeight="1">
      <c r="A33" s="110">
        <v>754</v>
      </c>
      <c r="B33" s="110"/>
      <c r="C33" s="110" t="s">
        <v>159</v>
      </c>
      <c r="D33" s="111">
        <f>SUM(D34:D36)</f>
        <v>85000</v>
      </c>
      <c r="E33" s="111">
        <f>SUM(E34:E36)</f>
        <v>75000</v>
      </c>
      <c r="F33" s="111">
        <f>SUM(F34:F36)</f>
        <v>14000</v>
      </c>
      <c r="G33" s="111">
        <f>SUM(G34:G36)</f>
        <v>61000</v>
      </c>
      <c r="H33" s="111">
        <v>0</v>
      </c>
      <c r="I33" s="111">
        <v>0</v>
      </c>
      <c r="J33" s="112">
        <v>0</v>
      </c>
      <c r="K33" s="111">
        <v>0</v>
      </c>
      <c r="L33" s="111">
        <v>0</v>
      </c>
      <c r="M33" s="111">
        <f>SUM(M34:M36)</f>
        <v>10000</v>
      </c>
      <c r="N33" s="111">
        <f>SUM(N34:N36)</f>
        <v>10000</v>
      </c>
      <c r="O33" s="113">
        <v>0</v>
      </c>
      <c r="P33" s="113">
        <v>0</v>
      </c>
    </row>
    <row r="34" spans="1:16" ht="35.25" customHeight="1">
      <c r="A34" s="106"/>
      <c r="B34" s="106">
        <v>75411</v>
      </c>
      <c r="C34" s="106" t="s">
        <v>160</v>
      </c>
      <c r="D34" s="107">
        <v>30000</v>
      </c>
      <c r="E34" s="107">
        <v>30000</v>
      </c>
      <c r="F34" s="107">
        <v>0</v>
      </c>
      <c r="G34" s="107">
        <v>30000</v>
      </c>
      <c r="H34" s="107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9">
        <v>0</v>
      </c>
      <c r="O34" s="109">
        <v>0</v>
      </c>
      <c r="P34" s="109">
        <v>0</v>
      </c>
    </row>
    <row r="35" spans="1:16" ht="16.5" customHeight="1">
      <c r="A35" s="106"/>
      <c r="B35" s="106">
        <v>75412</v>
      </c>
      <c r="C35" s="106" t="s">
        <v>161</v>
      </c>
      <c r="D35" s="107">
        <v>53000</v>
      </c>
      <c r="E35" s="107">
        <v>43000</v>
      </c>
      <c r="F35" s="107">
        <v>14000</v>
      </c>
      <c r="G35" s="107">
        <v>29000</v>
      </c>
      <c r="H35" s="107">
        <v>0</v>
      </c>
      <c r="I35" s="107">
        <v>0</v>
      </c>
      <c r="J35" s="108">
        <v>0</v>
      </c>
      <c r="K35" s="107">
        <v>0</v>
      </c>
      <c r="L35" s="107">
        <v>0</v>
      </c>
      <c r="M35" s="107">
        <v>10000</v>
      </c>
      <c r="N35" s="109">
        <v>10000</v>
      </c>
      <c r="O35" s="109">
        <v>0</v>
      </c>
      <c r="P35" s="109">
        <v>0</v>
      </c>
    </row>
    <row r="36" spans="1:16" ht="15.75" customHeight="1">
      <c r="A36" s="106"/>
      <c r="B36" s="106">
        <v>75421</v>
      </c>
      <c r="C36" s="106" t="s">
        <v>162</v>
      </c>
      <c r="D36" s="107">
        <v>2000</v>
      </c>
      <c r="E36" s="107">
        <v>2000</v>
      </c>
      <c r="F36" s="107">
        <v>0</v>
      </c>
      <c r="G36" s="107">
        <v>2000</v>
      </c>
      <c r="H36" s="107">
        <v>0</v>
      </c>
      <c r="I36" s="107">
        <v>0</v>
      </c>
      <c r="J36" s="108">
        <v>0</v>
      </c>
      <c r="K36" s="107">
        <v>0</v>
      </c>
      <c r="L36" s="107">
        <v>0</v>
      </c>
      <c r="M36" s="107">
        <v>0</v>
      </c>
      <c r="N36" s="109">
        <v>0</v>
      </c>
      <c r="O36" s="109">
        <v>0</v>
      </c>
      <c r="P36" s="109">
        <v>0</v>
      </c>
    </row>
    <row r="37" spans="1:16" ht="92.25" customHeight="1">
      <c r="A37" s="110">
        <v>756</v>
      </c>
      <c r="B37" s="116"/>
      <c r="C37" s="116" t="s">
        <v>163</v>
      </c>
      <c r="D37" s="112">
        <f aca="true" t="shared" si="3" ref="D37:P37">SUM(D38)</f>
        <v>34000</v>
      </c>
      <c r="E37" s="112">
        <f t="shared" si="3"/>
        <v>34000</v>
      </c>
      <c r="F37" s="112">
        <f t="shared" si="3"/>
        <v>13000</v>
      </c>
      <c r="G37" s="112">
        <f t="shared" si="3"/>
        <v>21000</v>
      </c>
      <c r="H37" s="112">
        <f t="shared" si="3"/>
        <v>0</v>
      </c>
      <c r="I37" s="112">
        <f t="shared" si="3"/>
        <v>0</v>
      </c>
      <c r="J37" s="112">
        <f t="shared" si="3"/>
        <v>0</v>
      </c>
      <c r="K37" s="112">
        <f t="shared" si="3"/>
        <v>0</v>
      </c>
      <c r="L37" s="112">
        <f t="shared" si="3"/>
        <v>0</v>
      </c>
      <c r="M37" s="112">
        <f t="shared" si="3"/>
        <v>0</v>
      </c>
      <c r="N37" s="112">
        <f t="shared" si="3"/>
        <v>0</v>
      </c>
      <c r="O37" s="112">
        <f t="shared" si="3"/>
        <v>0</v>
      </c>
      <c r="P37" s="112">
        <f t="shared" si="3"/>
        <v>0</v>
      </c>
    </row>
    <row r="38" spans="1:16" ht="36.75" customHeight="1">
      <c r="A38" s="106"/>
      <c r="B38" s="106">
        <v>75647</v>
      </c>
      <c r="C38" s="106" t="s">
        <v>164</v>
      </c>
      <c r="D38" s="107">
        <v>34000</v>
      </c>
      <c r="E38" s="107">
        <v>34000</v>
      </c>
      <c r="F38" s="107">
        <v>13000</v>
      </c>
      <c r="G38" s="107">
        <v>21000</v>
      </c>
      <c r="H38" s="107">
        <v>0</v>
      </c>
      <c r="I38" s="107">
        <v>0</v>
      </c>
      <c r="J38" s="108">
        <v>0</v>
      </c>
      <c r="K38" s="107">
        <v>0</v>
      </c>
      <c r="L38" s="107">
        <v>0</v>
      </c>
      <c r="M38" s="107">
        <v>0</v>
      </c>
      <c r="N38" s="109">
        <v>0</v>
      </c>
      <c r="O38" s="109">
        <v>0</v>
      </c>
      <c r="P38" s="109">
        <v>0</v>
      </c>
    </row>
    <row r="39" spans="1:16" ht="24.75" customHeight="1">
      <c r="A39" s="110">
        <v>757</v>
      </c>
      <c r="B39" s="110"/>
      <c r="C39" s="110" t="s">
        <v>165</v>
      </c>
      <c r="D39" s="111">
        <f aca="true" t="shared" si="4" ref="D39:K39">SUM(D40)</f>
        <v>240000</v>
      </c>
      <c r="E39" s="111">
        <f t="shared" si="4"/>
        <v>240000</v>
      </c>
      <c r="F39" s="111">
        <f t="shared" si="4"/>
        <v>0</v>
      </c>
      <c r="G39" s="111">
        <f t="shared" si="4"/>
        <v>0</v>
      </c>
      <c r="H39" s="111">
        <f t="shared" si="4"/>
        <v>0</v>
      </c>
      <c r="I39" s="111">
        <f t="shared" si="4"/>
        <v>0</v>
      </c>
      <c r="J39" s="112">
        <f t="shared" si="4"/>
        <v>0</v>
      </c>
      <c r="K39" s="111">
        <f t="shared" si="4"/>
        <v>240000</v>
      </c>
      <c r="L39" s="111">
        <v>0</v>
      </c>
      <c r="M39" s="111">
        <v>0</v>
      </c>
      <c r="N39" s="113">
        <v>0</v>
      </c>
      <c r="O39" s="113">
        <v>0</v>
      </c>
      <c r="P39" s="113">
        <v>0</v>
      </c>
    </row>
    <row r="40" spans="1:16" ht="36" customHeight="1">
      <c r="A40" s="106"/>
      <c r="B40" s="106">
        <v>75702</v>
      </c>
      <c r="C40" s="106" t="s">
        <v>166</v>
      </c>
      <c r="D40" s="107">
        <v>240000</v>
      </c>
      <c r="E40" s="107">
        <v>240000</v>
      </c>
      <c r="F40" s="107">
        <v>0</v>
      </c>
      <c r="G40" s="107">
        <v>0</v>
      </c>
      <c r="H40" s="107">
        <v>0</v>
      </c>
      <c r="I40" s="107">
        <v>0</v>
      </c>
      <c r="J40" s="108">
        <v>0</v>
      </c>
      <c r="K40" s="107">
        <v>240000</v>
      </c>
      <c r="L40" s="107">
        <v>0</v>
      </c>
      <c r="M40" s="107">
        <v>0</v>
      </c>
      <c r="N40" s="109">
        <v>0</v>
      </c>
      <c r="O40" s="109">
        <v>0</v>
      </c>
      <c r="P40" s="109">
        <v>0</v>
      </c>
    </row>
    <row r="41" spans="1:16" ht="14.25" customHeight="1">
      <c r="A41" s="110">
        <v>758</v>
      </c>
      <c r="B41" s="110"/>
      <c r="C41" s="110" t="s">
        <v>167</v>
      </c>
      <c r="D41" s="111">
        <f aca="true" t="shared" si="5" ref="D41:J41">SUM(D42)</f>
        <v>80000</v>
      </c>
      <c r="E41" s="111">
        <f t="shared" si="5"/>
        <v>80000</v>
      </c>
      <c r="F41" s="111">
        <f t="shared" si="5"/>
        <v>0</v>
      </c>
      <c r="G41" s="111">
        <f t="shared" si="5"/>
        <v>80000</v>
      </c>
      <c r="H41" s="111">
        <f t="shared" si="5"/>
        <v>0</v>
      </c>
      <c r="I41" s="111">
        <f t="shared" si="5"/>
        <v>0</v>
      </c>
      <c r="J41" s="112">
        <f t="shared" si="5"/>
        <v>0</v>
      </c>
      <c r="K41" s="111">
        <v>0</v>
      </c>
      <c r="L41" s="111">
        <v>0</v>
      </c>
      <c r="M41" s="111">
        <v>0</v>
      </c>
      <c r="N41" s="113">
        <v>0</v>
      </c>
      <c r="O41" s="113">
        <v>0</v>
      </c>
      <c r="P41" s="113">
        <v>0</v>
      </c>
    </row>
    <row r="42" spans="1:16" ht="15.75" customHeight="1">
      <c r="A42" s="106"/>
      <c r="B42" s="106">
        <v>75818</v>
      </c>
      <c r="C42" s="106" t="s">
        <v>168</v>
      </c>
      <c r="D42" s="107">
        <v>80000</v>
      </c>
      <c r="E42" s="107">
        <v>80000</v>
      </c>
      <c r="F42" s="107">
        <v>0</v>
      </c>
      <c r="G42" s="107">
        <v>80000</v>
      </c>
      <c r="H42" s="107">
        <v>0</v>
      </c>
      <c r="I42" s="107">
        <v>0</v>
      </c>
      <c r="J42" s="108">
        <v>0</v>
      </c>
      <c r="K42" s="107">
        <v>0</v>
      </c>
      <c r="L42" s="107">
        <v>0</v>
      </c>
      <c r="M42" s="107">
        <v>0</v>
      </c>
      <c r="N42" s="109">
        <v>0</v>
      </c>
      <c r="O42" s="109">
        <v>0</v>
      </c>
      <c r="P42" s="109">
        <v>0</v>
      </c>
    </row>
    <row r="43" spans="1:16" ht="15" customHeight="1">
      <c r="A43" s="110">
        <v>801</v>
      </c>
      <c r="B43" s="110"/>
      <c r="C43" s="110" t="s">
        <v>169</v>
      </c>
      <c r="D43" s="111">
        <f>SUM(D44:D53)</f>
        <v>8551323</v>
      </c>
      <c r="E43" s="111">
        <f aca="true" t="shared" si="6" ref="E43:P43">SUM(E44:E53)</f>
        <v>4861323</v>
      </c>
      <c r="F43" s="111">
        <f t="shared" si="6"/>
        <v>3817746</v>
      </c>
      <c r="G43" s="111">
        <f t="shared" si="6"/>
        <v>804277</v>
      </c>
      <c r="H43" s="111">
        <f t="shared" si="6"/>
        <v>19000</v>
      </c>
      <c r="I43" s="111">
        <f t="shared" si="6"/>
        <v>220300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3690000</v>
      </c>
      <c r="N43" s="111">
        <f t="shared" si="6"/>
        <v>3690000</v>
      </c>
      <c r="O43" s="111">
        <f t="shared" si="6"/>
        <v>0</v>
      </c>
      <c r="P43" s="111">
        <f t="shared" si="6"/>
        <v>0</v>
      </c>
    </row>
    <row r="44" spans="1:16" ht="15" customHeight="1">
      <c r="A44" s="106"/>
      <c r="B44" s="552">
        <v>80101</v>
      </c>
      <c r="C44" s="552" t="s">
        <v>170</v>
      </c>
      <c r="D44" s="107">
        <v>2929937</v>
      </c>
      <c r="E44" s="107">
        <v>2929937</v>
      </c>
      <c r="F44" s="107">
        <v>2332602</v>
      </c>
      <c r="G44" s="107">
        <v>462835</v>
      </c>
      <c r="H44" s="107">
        <v>0</v>
      </c>
      <c r="I44" s="107">
        <v>134500</v>
      </c>
      <c r="J44" s="108">
        <v>0</v>
      </c>
      <c r="K44" s="107">
        <v>0</v>
      </c>
      <c r="L44" s="107">
        <v>0</v>
      </c>
      <c r="M44" s="107">
        <v>0</v>
      </c>
      <c r="N44" s="109">
        <v>0</v>
      </c>
      <c r="O44" s="109">
        <v>0</v>
      </c>
      <c r="P44" s="109">
        <v>0</v>
      </c>
    </row>
    <row r="45" spans="1:16" ht="15" customHeight="1">
      <c r="A45" s="106"/>
      <c r="B45" s="553"/>
      <c r="C45" s="553"/>
      <c r="D45" s="107">
        <f>SUM(F45)</f>
        <v>-23114</v>
      </c>
      <c r="E45" s="107">
        <f>SUM(F45)</f>
        <v>-23114</v>
      </c>
      <c r="F45" s="107">
        <v>-23114</v>
      </c>
      <c r="G45" s="107"/>
      <c r="H45" s="107"/>
      <c r="I45" s="107"/>
      <c r="J45" s="108"/>
      <c r="K45" s="107"/>
      <c r="L45" s="107"/>
      <c r="M45" s="107"/>
      <c r="N45" s="109"/>
      <c r="O45" s="109"/>
      <c r="P45" s="109"/>
    </row>
    <row r="46" spans="1:16" ht="27" customHeight="1">
      <c r="A46" s="106"/>
      <c r="B46" s="106">
        <v>80103</v>
      </c>
      <c r="C46" s="106" t="s">
        <v>171</v>
      </c>
      <c r="D46" s="107">
        <v>256450</v>
      </c>
      <c r="E46" s="107">
        <v>256450</v>
      </c>
      <c r="F46" s="107">
        <v>215900</v>
      </c>
      <c r="G46" s="107">
        <v>24750</v>
      </c>
      <c r="H46" s="107">
        <v>0</v>
      </c>
      <c r="I46" s="107">
        <v>15800</v>
      </c>
      <c r="J46" s="108">
        <v>0</v>
      </c>
      <c r="K46" s="107">
        <v>0</v>
      </c>
      <c r="L46" s="107">
        <v>0</v>
      </c>
      <c r="M46" s="107">
        <v>0</v>
      </c>
      <c r="N46" s="109">
        <v>0</v>
      </c>
      <c r="O46" s="109">
        <v>0</v>
      </c>
      <c r="P46" s="109">
        <v>0</v>
      </c>
    </row>
    <row r="47" spans="1:16" ht="16.5" customHeight="1">
      <c r="A47" s="106"/>
      <c r="B47" s="106">
        <v>80104</v>
      </c>
      <c r="C47" s="106" t="s">
        <v>172</v>
      </c>
      <c r="D47" s="107">
        <v>182900</v>
      </c>
      <c r="E47" s="107">
        <v>182900</v>
      </c>
      <c r="F47" s="107">
        <v>160000</v>
      </c>
      <c r="G47" s="107">
        <v>15900</v>
      </c>
      <c r="H47" s="107">
        <v>0</v>
      </c>
      <c r="I47" s="107">
        <v>7000</v>
      </c>
      <c r="J47" s="108">
        <v>0</v>
      </c>
      <c r="K47" s="107">
        <v>0</v>
      </c>
      <c r="L47" s="107">
        <v>0</v>
      </c>
      <c r="M47" s="107">
        <v>0</v>
      </c>
      <c r="N47" s="109">
        <v>0</v>
      </c>
      <c r="O47" s="109">
        <v>0</v>
      </c>
      <c r="P47" s="109">
        <v>0</v>
      </c>
    </row>
    <row r="48" spans="1:16" ht="12.75">
      <c r="A48" s="106"/>
      <c r="B48" s="552">
        <v>80110</v>
      </c>
      <c r="C48" s="552" t="s">
        <v>173</v>
      </c>
      <c r="D48" s="107">
        <v>4961300</v>
      </c>
      <c r="E48" s="107">
        <v>1271300</v>
      </c>
      <c r="F48" s="107">
        <v>1102208</v>
      </c>
      <c r="G48" s="107">
        <v>106092</v>
      </c>
      <c r="H48" s="107">
        <v>0</v>
      </c>
      <c r="I48" s="107">
        <v>63000</v>
      </c>
      <c r="J48" s="108">
        <v>0</v>
      </c>
      <c r="K48" s="107">
        <v>0</v>
      </c>
      <c r="L48" s="107">
        <v>0</v>
      </c>
      <c r="M48" s="107">
        <v>3690000</v>
      </c>
      <c r="N48" s="109">
        <v>3690000</v>
      </c>
      <c r="O48" s="109">
        <v>0</v>
      </c>
      <c r="P48" s="109">
        <v>0</v>
      </c>
    </row>
    <row r="49" spans="1:16" ht="12.75">
      <c r="A49" s="106"/>
      <c r="B49" s="553"/>
      <c r="C49" s="553"/>
      <c r="D49" s="107">
        <f>SUM(F49)</f>
        <v>-7000</v>
      </c>
      <c r="E49" s="107">
        <f>SUM(F49)</f>
        <v>-7000</v>
      </c>
      <c r="F49" s="107">
        <v>-7000</v>
      </c>
      <c r="G49" s="107"/>
      <c r="H49" s="107"/>
      <c r="I49" s="107"/>
      <c r="J49" s="108"/>
      <c r="K49" s="107"/>
      <c r="L49" s="107"/>
      <c r="M49" s="107"/>
      <c r="N49" s="109"/>
      <c r="O49" s="109"/>
      <c r="P49" s="109"/>
    </row>
    <row r="50" spans="1:16" ht="22.5" customHeight="1">
      <c r="A50" s="106"/>
      <c r="B50" s="106">
        <v>80113</v>
      </c>
      <c r="C50" s="106" t="s">
        <v>174</v>
      </c>
      <c r="D50" s="107">
        <v>167000</v>
      </c>
      <c r="E50" s="107">
        <v>167000</v>
      </c>
      <c r="F50" s="107">
        <v>0</v>
      </c>
      <c r="G50" s="107">
        <v>148000</v>
      </c>
      <c r="H50" s="107">
        <v>19000</v>
      </c>
      <c r="I50" s="107">
        <v>0</v>
      </c>
      <c r="J50" s="108">
        <v>0</v>
      </c>
      <c r="K50" s="107">
        <v>0</v>
      </c>
      <c r="L50" s="107">
        <v>0</v>
      </c>
      <c r="M50" s="107">
        <v>0</v>
      </c>
      <c r="N50" s="109">
        <v>0</v>
      </c>
      <c r="O50" s="109">
        <v>0</v>
      </c>
      <c r="P50" s="109">
        <v>0</v>
      </c>
    </row>
    <row r="51" spans="1:16" ht="25.5" customHeight="1">
      <c r="A51" s="106"/>
      <c r="B51" s="106">
        <v>80146</v>
      </c>
      <c r="C51" s="106" t="s">
        <v>175</v>
      </c>
      <c r="D51" s="107">
        <v>8300</v>
      </c>
      <c r="E51" s="107">
        <v>8300</v>
      </c>
      <c r="F51" s="107">
        <v>0</v>
      </c>
      <c r="G51" s="107">
        <v>8300</v>
      </c>
      <c r="H51" s="107">
        <v>0</v>
      </c>
      <c r="I51" s="107">
        <v>0</v>
      </c>
      <c r="J51" s="108">
        <v>0</v>
      </c>
      <c r="K51" s="107">
        <v>0</v>
      </c>
      <c r="L51" s="107">
        <v>0</v>
      </c>
      <c r="M51" s="107">
        <v>0</v>
      </c>
      <c r="N51" s="109">
        <v>0</v>
      </c>
      <c r="O51" s="109">
        <v>0</v>
      </c>
      <c r="P51" s="109">
        <v>0</v>
      </c>
    </row>
    <row r="52" spans="1:16" ht="18.75" customHeight="1">
      <c r="A52" s="106"/>
      <c r="B52" s="106">
        <v>80195</v>
      </c>
      <c r="C52" s="106" t="s">
        <v>135</v>
      </c>
      <c r="D52" s="107">
        <v>34800</v>
      </c>
      <c r="E52" s="107">
        <v>34800</v>
      </c>
      <c r="F52" s="107">
        <v>0</v>
      </c>
      <c r="G52" s="107">
        <v>34800</v>
      </c>
      <c r="H52" s="107">
        <v>0</v>
      </c>
      <c r="I52" s="107">
        <v>0</v>
      </c>
      <c r="J52" s="108">
        <v>0</v>
      </c>
      <c r="K52" s="107">
        <v>0</v>
      </c>
      <c r="L52" s="107">
        <v>0</v>
      </c>
      <c r="M52" s="107">
        <v>0</v>
      </c>
      <c r="N52" s="109">
        <v>0</v>
      </c>
      <c r="O52" s="109">
        <v>0</v>
      </c>
      <c r="P52" s="109">
        <v>0</v>
      </c>
    </row>
    <row r="53" spans="1:16" ht="18.75" customHeight="1">
      <c r="A53" s="106"/>
      <c r="B53" s="106"/>
      <c r="C53" s="106"/>
      <c r="D53" s="107">
        <f>SUM(F53:G53)</f>
        <v>40750</v>
      </c>
      <c r="E53" s="107">
        <f>SUM(F53:G53)</f>
        <v>40750</v>
      </c>
      <c r="F53" s="107">
        <v>37150</v>
      </c>
      <c r="G53" s="107">
        <v>3600</v>
      </c>
      <c r="H53" s="107"/>
      <c r="I53" s="107"/>
      <c r="J53" s="108"/>
      <c r="K53" s="107"/>
      <c r="L53" s="107"/>
      <c r="M53" s="107"/>
      <c r="N53" s="109"/>
      <c r="O53" s="109"/>
      <c r="P53" s="109"/>
    </row>
    <row r="54" spans="1:16" ht="18" customHeight="1">
      <c r="A54" s="110">
        <v>851</v>
      </c>
      <c r="B54" s="110"/>
      <c r="C54" s="110" t="s">
        <v>176</v>
      </c>
      <c r="D54" s="111">
        <f>SUM(D55:D57)</f>
        <v>53100</v>
      </c>
      <c r="E54" s="111">
        <f aca="true" t="shared" si="7" ref="E54:O54">SUM(E55:E57)</f>
        <v>53100</v>
      </c>
      <c r="F54" s="111">
        <f t="shared" si="7"/>
        <v>17300</v>
      </c>
      <c r="G54" s="111">
        <f t="shared" si="7"/>
        <v>25800</v>
      </c>
      <c r="H54" s="111">
        <f t="shared" si="7"/>
        <v>10000</v>
      </c>
      <c r="I54" s="111">
        <f t="shared" si="7"/>
        <v>0</v>
      </c>
      <c r="J54" s="111">
        <f t="shared" si="7"/>
        <v>0</v>
      </c>
      <c r="K54" s="111">
        <f t="shared" si="7"/>
        <v>0</v>
      </c>
      <c r="L54" s="111">
        <f t="shared" si="7"/>
        <v>0</v>
      </c>
      <c r="M54" s="111">
        <f t="shared" si="7"/>
        <v>0</v>
      </c>
      <c r="N54" s="111">
        <f t="shared" si="7"/>
        <v>0</v>
      </c>
      <c r="O54" s="111">
        <f t="shared" si="7"/>
        <v>0</v>
      </c>
      <c r="P54" s="113">
        <v>0</v>
      </c>
    </row>
    <row r="55" spans="1:16" ht="19.5" customHeight="1">
      <c r="A55" s="106"/>
      <c r="B55" s="106">
        <v>85153</v>
      </c>
      <c r="C55" s="106" t="s">
        <v>177</v>
      </c>
      <c r="D55" s="107">
        <v>6000</v>
      </c>
      <c r="E55" s="107">
        <v>6000</v>
      </c>
      <c r="F55" s="107">
        <v>0</v>
      </c>
      <c r="G55" s="107">
        <v>6000</v>
      </c>
      <c r="H55" s="107">
        <v>0</v>
      </c>
      <c r="I55" s="107">
        <v>0</v>
      </c>
      <c r="J55" s="108">
        <v>0</v>
      </c>
      <c r="K55" s="107">
        <v>0</v>
      </c>
      <c r="L55" s="107">
        <v>0</v>
      </c>
      <c r="M55" s="107">
        <v>0</v>
      </c>
      <c r="N55" s="109">
        <v>0</v>
      </c>
      <c r="O55" s="109">
        <v>0</v>
      </c>
      <c r="P55" s="109">
        <v>0</v>
      </c>
    </row>
    <row r="56" spans="1:16" ht="25.5" customHeight="1">
      <c r="A56" s="106"/>
      <c r="B56" s="552">
        <v>85154</v>
      </c>
      <c r="C56" s="552" t="s">
        <v>178</v>
      </c>
      <c r="D56" s="107">
        <v>44000</v>
      </c>
      <c r="E56" s="107">
        <v>44000</v>
      </c>
      <c r="F56" s="107">
        <v>17300</v>
      </c>
      <c r="G56" s="107">
        <v>16700</v>
      </c>
      <c r="H56" s="107">
        <v>10000</v>
      </c>
      <c r="I56" s="107">
        <v>0</v>
      </c>
      <c r="J56" s="108">
        <v>0</v>
      </c>
      <c r="K56" s="107">
        <v>0</v>
      </c>
      <c r="L56" s="107">
        <v>0</v>
      </c>
      <c r="M56" s="107">
        <v>0</v>
      </c>
      <c r="N56" s="109">
        <v>0</v>
      </c>
      <c r="O56" s="109">
        <v>0</v>
      </c>
      <c r="P56" s="109">
        <v>0</v>
      </c>
    </row>
    <row r="57" spans="1:16" ht="14.25" customHeight="1">
      <c r="A57" s="106"/>
      <c r="B57" s="553"/>
      <c r="C57" s="553"/>
      <c r="D57" s="107">
        <v>3100</v>
      </c>
      <c r="E57" s="107">
        <v>3100</v>
      </c>
      <c r="F57" s="107"/>
      <c r="G57" s="107">
        <v>3100</v>
      </c>
      <c r="H57" s="107"/>
      <c r="I57" s="107"/>
      <c r="J57" s="108"/>
      <c r="K57" s="107"/>
      <c r="L57" s="107"/>
      <c r="M57" s="107"/>
      <c r="N57" s="109"/>
      <c r="O57" s="109"/>
      <c r="P57" s="109"/>
    </row>
    <row r="58" spans="1:16" ht="18.75" customHeight="1">
      <c r="A58" s="110">
        <v>852</v>
      </c>
      <c r="B58" s="110"/>
      <c r="C58" s="110" t="s">
        <v>179</v>
      </c>
      <c r="D58" s="111">
        <f>SUM(D59:D69)</f>
        <v>2629892</v>
      </c>
      <c r="E58" s="111">
        <f aca="true" t="shared" si="8" ref="E58:O58">SUM(E59:E69)</f>
        <v>2629892</v>
      </c>
      <c r="F58" s="111">
        <f t="shared" si="8"/>
        <v>316987</v>
      </c>
      <c r="G58" s="111">
        <f t="shared" si="8"/>
        <v>107166</v>
      </c>
      <c r="H58" s="111">
        <f t="shared" si="8"/>
        <v>0</v>
      </c>
      <c r="I58" s="111">
        <f t="shared" si="8"/>
        <v>2205739</v>
      </c>
      <c r="J58" s="111">
        <f t="shared" si="8"/>
        <v>0</v>
      </c>
      <c r="K58" s="111">
        <f t="shared" si="8"/>
        <v>0</v>
      </c>
      <c r="L58" s="111">
        <f t="shared" si="8"/>
        <v>0</v>
      </c>
      <c r="M58" s="111">
        <f t="shared" si="8"/>
        <v>0</v>
      </c>
      <c r="N58" s="111">
        <f t="shared" si="8"/>
        <v>0</v>
      </c>
      <c r="O58" s="111">
        <f t="shared" si="8"/>
        <v>0</v>
      </c>
      <c r="P58" s="113">
        <v>0</v>
      </c>
    </row>
    <row r="59" spans="1:16" ht="19.5" customHeight="1">
      <c r="A59" s="106"/>
      <c r="B59" s="106">
        <v>85202</v>
      </c>
      <c r="C59" s="106" t="s">
        <v>180</v>
      </c>
      <c r="D59" s="107">
        <v>44040</v>
      </c>
      <c r="E59" s="107">
        <v>44040</v>
      </c>
      <c r="F59" s="107">
        <v>0</v>
      </c>
      <c r="G59" s="107">
        <v>44040</v>
      </c>
      <c r="H59" s="107">
        <v>0</v>
      </c>
      <c r="I59" s="107">
        <v>0</v>
      </c>
      <c r="J59" s="108">
        <v>0</v>
      </c>
      <c r="K59" s="107">
        <v>0</v>
      </c>
      <c r="L59" s="107">
        <v>0</v>
      </c>
      <c r="M59" s="107">
        <v>0</v>
      </c>
      <c r="N59" s="109">
        <v>0</v>
      </c>
      <c r="O59" s="109">
        <v>0</v>
      </c>
      <c r="P59" s="109">
        <v>0</v>
      </c>
    </row>
    <row r="60" spans="1:16" ht="64.5" customHeight="1">
      <c r="A60" s="106"/>
      <c r="B60" s="106">
        <v>85212</v>
      </c>
      <c r="C60" s="106" t="s">
        <v>181</v>
      </c>
      <c r="D60" s="107">
        <v>2018625</v>
      </c>
      <c r="E60" s="107">
        <v>2018625</v>
      </c>
      <c r="F60" s="107">
        <v>69929</v>
      </c>
      <c r="G60" s="107">
        <v>12502</v>
      </c>
      <c r="H60" s="107">
        <v>0</v>
      </c>
      <c r="I60" s="107">
        <v>1936194</v>
      </c>
      <c r="J60" s="108">
        <v>0</v>
      </c>
      <c r="K60" s="107">
        <v>0</v>
      </c>
      <c r="L60" s="107">
        <v>0</v>
      </c>
      <c r="M60" s="107">
        <v>0</v>
      </c>
      <c r="N60" s="109">
        <v>0</v>
      </c>
      <c r="O60" s="109">
        <v>0</v>
      </c>
      <c r="P60" s="109">
        <v>0</v>
      </c>
    </row>
    <row r="61" spans="1:16" ht="121.5" customHeight="1">
      <c r="A61" s="106"/>
      <c r="B61" s="106">
        <v>85213</v>
      </c>
      <c r="C61" s="106" t="s">
        <v>182</v>
      </c>
      <c r="D61" s="107">
        <v>18034</v>
      </c>
      <c r="E61" s="107">
        <v>18034</v>
      </c>
      <c r="F61" s="107">
        <v>18034</v>
      </c>
      <c r="G61" s="107">
        <v>0</v>
      </c>
      <c r="H61" s="107">
        <v>0</v>
      </c>
      <c r="I61" s="107">
        <v>0</v>
      </c>
      <c r="J61" s="108">
        <v>0</v>
      </c>
      <c r="K61" s="107">
        <v>0</v>
      </c>
      <c r="L61" s="107">
        <v>0</v>
      </c>
      <c r="M61" s="107">
        <v>0</v>
      </c>
      <c r="N61" s="109">
        <v>0</v>
      </c>
      <c r="O61" s="109">
        <v>0</v>
      </c>
      <c r="P61" s="109">
        <v>0</v>
      </c>
    </row>
    <row r="62" spans="1:16" ht="12" customHeight="1">
      <c r="A62" s="106"/>
      <c r="B62" s="106">
        <v>85214</v>
      </c>
      <c r="C62" s="106" t="s">
        <v>183</v>
      </c>
      <c r="D62" s="107">
        <v>80234</v>
      </c>
      <c r="E62" s="107">
        <v>80234</v>
      </c>
      <c r="F62" s="107">
        <v>0</v>
      </c>
      <c r="G62" s="107">
        <v>0</v>
      </c>
      <c r="H62" s="107">
        <v>0</v>
      </c>
      <c r="I62" s="107">
        <v>80234</v>
      </c>
      <c r="J62" s="108">
        <v>0</v>
      </c>
      <c r="K62" s="107">
        <v>0</v>
      </c>
      <c r="L62" s="107">
        <v>0</v>
      </c>
      <c r="M62" s="107">
        <v>0</v>
      </c>
      <c r="N62" s="109">
        <v>0</v>
      </c>
      <c r="O62" s="109">
        <v>0</v>
      </c>
      <c r="P62" s="109">
        <v>0</v>
      </c>
    </row>
    <row r="63" spans="1:16" ht="14.25" customHeight="1">
      <c r="A63" s="106"/>
      <c r="B63" s="106">
        <v>85215</v>
      </c>
      <c r="C63" s="106" t="s">
        <v>184</v>
      </c>
      <c r="D63" s="107">
        <v>8500</v>
      </c>
      <c r="E63" s="107">
        <v>8500</v>
      </c>
      <c r="F63" s="107">
        <v>0</v>
      </c>
      <c r="G63" s="107">
        <v>0</v>
      </c>
      <c r="H63" s="107">
        <v>0</v>
      </c>
      <c r="I63" s="107">
        <v>8500</v>
      </c>
      <c r="J63" s="108">
        <v>0</v>
      </c>
      <c r="K63" s="107">
        <v>0</v>
      </c>
      <c r="L63" s="107">
        <v>0</v>
      </c>
      <c r="M63" s="107">
        <v>0</v>
      </c>
      <c r="N63" s="109">
        <v>0</v>
      </c>
      <c r="O63" s="109">
        <v>0</v>
      </c>
      <c r="P63" s="109">
        <v>0</v>
      </c>
    </row>
    <row r="64" spans="1:16" ht="15.75" customHeight="1">
      <c r="A64" s="106"/>
      <c r="B64" s="106">
        <v>85216</v>
      </c>
      <c r="C64" s="106" t="s">
        <v>185</v>
      </c>
      <c r="D64" s="107">
        <v>118970</v>
      </c>
      <c r="E64" s="107">
        <v>118970</v>
      </c>
      <c r="F64" s="107">
        <v>0</v>
      </c>
      <c r="G64" s="107">
        <v>0</v>
      </c>
      <c r="H64" s="107">
        <v>0</v>
      </c>
      <c r="I64" s="107">
        <v>118970</v>
      </c>
      <c r="J64" s="108">
        <v>0</v>
      </c>
      <c r="K64" s="107">
        <v>0</v>
      </c>
      <c r="L64" s="107">
        <v>0</v>
      </c>
      <c r="M64" s="107">
        <v>0</v>
      </c>
      <c r="N64" s="109">
        <v>0</v>
      </c>
      <c r="O64" s="109">
        <v>0</v>
      </c>
      <c r="P64" s="109">
        <v>0</v>
      </c>
    </row>
    <row r="65" spans="1:16" ht="24" customHeight="1">
      <c r="A65" s="106"/>
      <c r="B65" s="106">
        <v>85219</v>
      </c>
      <c r="C65" s="552" t="s">
        <v>186</v>
      </c>
      <c r="D65" s="107">
        <v>216099</v>
      </c>
      <c r="E65" s="107">
        <v>216099</v>
      </c>
      <c r="F65" s="107">
        <v>181636</v>
      </c>
      <c r="G65" s="107">
        <v>33263</v>
      </c>
      <c r="H65" s="107">
        <v>0</v>
      </c>
      <c r="I65" s="107">
        <v>1200</v>
      </c>
      <c r="J65" s="108">
        <v>0</v>
      </c>
      <c r="K65" s="107">
        <v>0</v>
      </c>
      <c r="L65" s="107">
        <v>0</v>
      </c>
      <c r="M65" s="107">
        <v>0</v>
      </c>
      <c r="N65" s="109">
        <v>0</v>
      </c>
      <c r="O65" s="109">
        <v>0</v>
      </c>
      <c r="P65" s="109">
        <v>0</v>
      </c>
    </row>
    <row r="66" spans="1:16" ht="24" customHeight="1">
      <c r="A66" s="106"/>
      <c r="B66" s="106"/>
      <c r="C66" s="553"/>
      <c r="D66" s="107">
        <f>SUM(F66)</f>
        <v>3000</v>
      </c>
      <c r="E66" s="107">
        <f>SUM(F66)</f>
        <v>3000</v>
      </c>
      <c r="F66" s="107">
        <v>3000</v>
      </c>
      <c r="G66" s="107"/>
      <c r="H66" s="107"/>
      <c r="I66" s="107"/>
      <c r="J66" s="108"/>
      <c r="K66" s="107"/>
      <c r="L66" s="107"/>
      <c r="M66" s="107"/>
      <c r="N66" s="109"/>
      <c r="O66" s="109"/>
      <c r="P66" s="109"/>
    </row>
    <row r="67" spans="1:16" ht="35.25" customHeight="1">
      <c r="A67" s="106"/>
      <c r="B67" s="106">
        <v>85228</v>
      </c>
      <c r="C67" s="106" t="s">
        <v>187</v>
      </c>
      <c r="D67" s="107">
        <v>27349</v>
      </c>
      <c r="E67" s="107">
        <v>27349</v>
      </c>
      <c r="F67" s="107">
        <v>25388</v>
      </c>
      <c r="G67" s="107">
        <v>1261</v>
      </c>
      <c r="H67" s="107">
        <v>0</v>
      </c>
      <c r="I67" s="107">
        <v>700</v>
      </c>
      <c r="J67" s="108">
        <v>0</v>
      </c>
      <c r="K67" s="107">
        <v>0</v>
      </c>
      <c r="L67" s="107">
        <v>0</v>
      </c>
      <c r="M67" s="107">
        <v>0</v>
      </c>
      <c r="N67" s="109">
        <v>0</v>
      </c>
      <c r="O67" s="109">
        <v>0</v>
      </c>
      <c r="P67" s="109">
        <v>0</v>
      </c>
    </row>
    <row r="68" spans="1:16" ht="12.75" customHeight="1">
      <c r="A68" s="106"/>
      <c r="B68" s="106">
        <v>85295</v>
      </c>
      <c r="C68" s="552" t="s">
        <v>135</v>
      </c>
      <c r="D68" s="107">
        <v>65100</v>
      </c>
      <c r="E68" s="107">
        <v>65100</v>
      </c>
      <c r="F68" s="107">
        <v>19000</v>
      </c>
      <c r="G68" s="107">
        <v>16100</v>
      </c>
      <c r="H68" s="107">
        <v>0</v>
      </c>
      <c r="I68" s="107">
        <v>30000</v>
      </c>
      <c r="J68" s="108">
        <v>0</v>
      </c>
      <c r="K68" s="107">
        <v>0</v>
      </c>
      <c r="L68" s="107">
        <v>0</v>
      </c>
      <c r="M68" s="107">
        <v>0</v>
      </c>
      <c r="N68" s="109">
        <v>0</v>
      </c>
      <c r="O68" s="109">
        <v>0</v>
      </c>
      <c r="P68" s="109">
        <v>0</v>
      </c>
    </row>
    <row r="69" spans="1:16" ht="12.75" customHeight="1">
      <c r="A69" s="106"/>
      <c r="B69" s="106"/>
      <c r="C69" s="553"/>
      <c r="D69" s="107">
        <f>SUM(I69)</f>
        <v>29941</v>
      </c>
      <c r="E69" s="107">
        <f>SUM(I69)</f>
        <v>29941</v>
      </c>
      <c r="F69" s="107"/>
      <c r="G69" s="107"/>
      <c r="H69" s="107"/>
      <c r="I69" s="107">
        <v>29941</v>
      </c>
      <c r="J69" s="108"/>
      <c r="K69" s="107"/>
      <c r="L69" s="107"/>
      <c r="M69" s="107"/>
      <c r="N69" s="109"/>
      <c r="O69" s="109"/>
      <c r="P69" s="109"/>
    </row>
    <row r="70" spans="1:16" s="18" customFormat="1" ht="12.75" customHeight="1">
      <c r="A70" s="110">
        <v>854</v>
      </c>
      <c r="B70" s="110"/>
      <c r="C70" s="169" t="s">
        <v>264</v>
      </c>
      <c r="D70" s="111">
        <f>SUM(D71)</f>
        <v>71159</v>
      </c>
      <c r="E70" s="111">
        <f aca="true" t="shared" si="9" ref="E70:O70">SUM(E71)</f>
        <v>71159</v>
      </c>
      <c r="F70" s="111">
        <f t="shared" si="9"/>
        <v>0</v>
      </c>
      <c r="G70" s="111">
        <f t="shared" si="9"/>
        <v>0</v>
      </c>
      <c r="H70" s="111">
        <f t="shared" si="9"/>
        <v>0</v>
      </c>
      <c r="I70" s="111">
        <f t="shared" si="9"/>
        <v>71159</v>
      </c>
      <c r="J70" s="111">
        <f t="shared" si="9"/>
        <v>0</v>
      </c>
      <c r="K70" s="111">
        <f t="shared" si="9"/>
        <v>0</v>
      </c>
      <c r="L70" s="111">
        <f t="shared" si="9"/>
        <v>0</v>
      </c>
      <c r="M70" s="111">
        <f t="shared" si="9"/>
        <v>0</v>
      </c>
      <c r="N70" s="111">
        <f t="shared" si="9"/>
        <v>0</v>
      </c>
      <c r="O70" s="111">
        <f t="shared" si="9"/>
        <v>0</v>
      </c>
      <c r="P70" s="113"/>
    </row>
    <row r="71" spans="1:16" ht="24.75" customHeight="1">
      <c r="A71" s="106"/>
      <c r="B71" s="106">
        <v>85415</v>
      </c>
      <c r="C71" s="168" t="s">
        <v>263</v>
      </c>
      <c r="D71" s="107">
        <v>71159</v>
      </c>
      <c r="E71" s="107">
        <v>71159</v>
      </c>
      <c r="F71" s="107"/>
      <c r="G71" s="107"/>
      <c r="H71" s="107"/>
      <c r="I71" s="107">
        <v>71159</v>
      </c>
      <c r="J71" s="108"/>
      <c r="K71" s="107"/>
      <c r="L71" s="107"/>
      <c r="M71" s="107"/>
      <c r="N71" s="109"/>
      <c r="O71" s="109"/>
      <c r="P71" s="109"/>
    </row>
    <row r="72" spans="1:16" ht="27.75" customHeight="1">
      <c r="A72" s="110">
        <v>900</v>
      </c>
      <c r="B72" s="110"/>
      <c r="C72" s="110" t="s">
        <v>188</v>
      </c>
      <c r="D72" s="111">
        <f>SUM(D73:D77)</f>
        <v>351000</v>
      </c>
      <c r="E72" s="111">
        <f>SUM(E73:E77)</f>
        <v>351000</v>
      </c>
      <c r="F72" s="111">
        <f>SUM(F73:F77)</f>
        <v>0</v>
      </c>
      <c r="G72" s="111">
        <f>SUM(G73:G77)</f>
        <v>281000</v>
      </c>
      <c r="H72" s="111">
        <f>SUM(H73:H77)</f>
        <v>70000</v>
      </c>
      <c r="I72" s="111">
        <v>0</v>
      </c>
      <c r="J72" s="112">
        <v>0</v>
      </c>
      <c r="K72" s="111">
        <v>0</v>
      </c>
      <c r="L72" s="111">
        <v>0</v>
      </c>
      <c r="M72" s="111">
        <v>0</v>
      </c>
      <c r="N72" s="113">
        <v>0</v>
      </c>
      <c r="O72" s="113">
        <v>0</v>
      </c>
      <c r="P72" s="113">
        <v>0</v>
      </c>
    </row>
    <row r="73" spans="1:16" ht="24.75" customHeight="1">
      <c r="A73" s="106"/>
      <c r="B73" s="106">
        <v>90001</v>
      </c>
      <c r="C73" s="106" t="s">
        <v>121</v>
      </c>
      <c r="D73" s="107">
        <v>70000</v>
      </c>
      <c r="E73" s="107">
        <v>70000</v>
      </c>
      <c r="F73" s="107">
        <v>0</v>
      </c>
      <c r="G73" s="107">
        <v>0</v>
      </c>
      <c r="H73" s="107">
        <v>70000</v>
      </c>
      <c r="I73" s="107">
        <v>0</v>
      </c>
      <c r="J73" s="108">
        <v>0</v>
      </c>
      <c r="K73" s="107">
        <v>0</v>
      </c>
      <c r="L73" s="107">
        <v>0</v>
      </c>
      <c r="M73" s="107">
        <v>0</v>
      </c>
      <c r="N73" s="109">
        <v>0</v>
      </c>
      <c r="O73" s="109">
        <v>0</v>
      </c>
      <c r="P73" s="109">
        <v>0</v>
      </c>
    </row>
    <row r="74" spans="1:16" ht="16.5" customHeight="1">
      <c r="A74" s="106"/>
      <c r="B74" s="106">
        <v>90003</v>
      </c>
      <c r="C74" s="106" t="s">
        <v>189</v>
      </c>
      <c r="D74" s="107">
        <v>26000</v>
      </c>
      <c r="E74" s="107">
        <v>26000</v>
      </c>
      <c r="F74" s="107">
        <v>0</v>
      </c>
      <c r="G74" s="107">
        <v>26000</v>
      </c>
      <c r="H74" s="107">
        <v>0</v>
      </c>
      <c r="I74" s="107">
        <v>0</v>
      </c>
      <c r="J74" s="108">
        <v>0</v>
      </c>
      <c r="K74" s="107">
        <v>0</v>
      </c>
      <c r="L74" s="107">
        <v>0</v>
      </c>
      <c r="M74" s="107">
        <v>0</v>
      </c>
      <c r="N74" s="109">
        <v>0</v>
      </c>
      <c r="O74" s="109">
        <v>0</v>
      </c>
      <c r="P74" s="109">
        <v>0</v>
      </c>
    </row>
    <row r="75" spans="1:16" ht="25.5" customHeight="1">
      <c r="A75" s="106"/>
      <c r="B75" s="106">
        <v>90015</v>
      </c>
      <c r="C75" s="106" t="s">
        <v>190</v>
      </c>
      <c r="D75" s="107">
        <v>215000</v>
      </c>
      <c r="E75" s="107">
        <v>215000</v>
      </c>
      <c r="F75" s="107">
        <v>0</v>
      </c>
      <c r="G75" s="107">
        <v>215000</v>
      </c>
      <c r="H75" s="107">
        <v>0</v>
      </c>
      <c r="I75" s="107">
        <v>0</v>
      </c>
      <c r="J75" s="108">
        <v>0</v>
      </c>
      <c r="K75" s="107">
        <v>0</v>
      </c>
      <c r="L75" s="107">
        <v>0</v>
      </c>
      <c r="M75" s="107">
        <v>0</v>
      </c>
      <c r="N75" s="109">
        <v>0</v>
      </c>
      <c r="O75" s="109">
        <v>0</v>
      </c>
      <c r="P75" s="109">
        <v>0</v>
      </c>
    </row>
    <row r="76" spans="1:16" ht="25.5" customHeight="1">
      <c r="A76" s="106"/>
      <c r="B76" s="106">
        <v>90019</v>
      </c>
      <c r="C76" s="106"/>
      <c r="D76" s="107">
        <f>SUM(G76)</f>
        <v>35000</v>
      </c>
      <c r="E76" s="107">
        <f>SUM(G76)</f>
        <v>35000</v>
      </c>
      <c r="F76" s="107"/>
      <c r="G76" s="107">
        <v>35000</v>
      </c>
      <c r="H76" s="107"/>
      <c r="I76" s="107"/>
      <c r="J76" s="108"/>
      <c r="K76" s="107"/>
      <c r="L76" s="107"/>
      <c r="M76" s="107"/>
      <c r="N76" s="109"/>
      <c r="O76" s="109"/>
      <c r="P76" s="109"/>
    </row>
    <row r="77" spans="1:16" ht="13.5" customHeight="1">
      <c r="A77" s="106"/>
      <c r="B77" s="106">
        <v>90095</v>
      </c>
      <c r="C77" s="106" t="s">
        <v>135</v>
      </c>
      <c r="D77" s="107">
        <v>5000</v>
      </c>
      <c r="E77" s="107">
        <v>5000</v>
      </c>
      <c r="F77" s="107">
        <v>0</v>
      </c>
      <c r="G77" s="107">
        <v>5000</v>
      </c>
      <c r="H77" s="107">
        <v>0</v>
      </c>
      <c r="I77" s="107">
        <v>0</v>
      </c>
      <c r="J77" s="108">
        <v>0</v>
      </c>
      <c r="K77" s="107">
        <v>0</v>
      </c>
      <c r="L77" s="107">
        <v>0</v>
      </c>
      <c r="M77" s="107">
        <v>0</v>
      </c>
      <c r="N77" s="109">
        <v>0</v>
      </c>
      <c r="O77" s="109">
        <v>0</v>
      </c>
      <c r="P77" s="109">
        <v>0</v>
      </c>
    </row>
    <row r="78" spans="1:16" ht="25.5" customHeight="1">
      <c r="A78" s="110">
        <v>921</v>
      </c>
      <c r="B78" s="110"/>
      <c r="C78" s="110" t="s">
        <v>191</v>
      </c>
      <c r="D78" s="111">
        <f>SUM(D79:D80)</f>
        <v>110000</v>
      </c>
      <c r="E78" s="111">
        <f>SUM(E79:E80)</f>
        <v>110000</v>
      </c>
      <c r="F78" s="111">
        <f>SUM(F79:F80)</f>
        <v>0</v>
      </c>
      <c r="G78" s="111">
        <f>SUM(G79:G80)</f>
        <v>40000</v>
      </c>
      <c r="H78" s="111">
        <f>SUM(H79:H80)</f>
        <v>70000</v>
      </c>
      <c r="I78" s="111">
        <v>0</v>
      </c>
      <c r="J78" s="112">
        <v>0</v>
      </c>
      <c r="K78" s="111">
        <v>0</v>
      </c>
      <c r="L78" s="111">
        <v>0</v>
      </c>
      <c r="M78" s="111">
        <v>0</v>
      </c>
      <c r="N78" s="113">
        <v>0</v>
      </c>
      <c r="O78" s="113">
        <v>0</v>
      </c>
      <c r="P78" s="113">
        <v>0</v>
      </c>
    </row>
    <row r="79" spans="1:16" ht="12.75">
      <c r="A79" s="106"/>
      <c r="B79" s="106">
        <v>92116</v>
      </c>
      <c r="C79" s="106" t="s">
        <v>192</v>
      </c>
      <c r="D79" s="107">
        <v>70000</v>
      </c>
      <c r="E79" s="107">
        <v>70000</v>
      </c>
      <c r="F79" s="107">
        <v>0</v>
      </c>
      <c r="G79" s="107">
        <v>0</v>
      </c>
      <c r="H79" s="107">
        <v>70000</v>
      </c>
      <c r="I79" s="107">
        <v>0</v>
      </c>
      <c r="J79" s="108">
        <v>0</v>
      </c>
      <c r="K79" s="107">
        <v>0</v>
      </c>
      <c r="L79" s="107">
        <v>0</v>
      </c>
      <c r="M79" s="107">
        <v>0</v>
      </c>
      <c r="N79" s="109">
        <v>0</v>
      </c>
      <c r="O79" s="109">
        <v>0</v>
      </c>
      <c r="P79" s="109">
        <v>0</v>
      </c>
    </row>
    <row r="80" spans="1:16" ht="14.25" customHeight="1">
      <c r="A80" s="106"/>
      <c r="B80" s="106">
        <v>92195</v>
      </c>
      <c r="C80" s="106" t="s">
        <v>135</v>
      </c>
      <c r="D80" s="107">
        <v>40000</v>
      </c>
      <c r="E80" s="107">
        <v>40000</v>
      </c>
      <c r="F80" s="107">
        <v>0</v>
      </c>
      <c r="G80" s="107">
        <v>40000</v>
      </c>
      <c r="H80" s="107">
        <v>0</v>
      </c>
      <c r="I80" s="107">
        <v>0</v>
      </c>
      <c r="J80" s="108">
        <v>0</v>
      </c>
      <c r="K80" s="107">
        <v>0</v>
      </c>
      <c r="L80" s="107">
        <v>0</v>
      </c>
      <c r="M80" s="107">
        <v>0</v>
      </c>
      <c r="N80" s="109">
        <v>0</v>
      </c>
      <c r="O80" s="109">
        <v>0</v>
      </c>
      <c r="P80" s="109">
        <v>0</v>
      </c>
    </row>
    <row r="81" spans="1:16" ht="16.5" customHeight="1">
      <c r="A81" s="110">
        <v>926</v>
      </c>
      <c r="B81" s="110"/>
      <c r="C81" s="110" t="s">
        <v>193</v>
      </c>
      <c r="D81" s="111">
        <f>SUM(D82:D83)</f>
        <v>75000</v>
      </c>
      <c r="E81" s="111">
        <f>SUM(E82:E83)</f>
        <v>75000</v>
      </c>
      <c r="F81" s="111">
        <f>SUM(F82:F83)</f>
        <v>5000</v>
      </c>
      <c r="G81" s="111">
        <f>SUM(G82:G83)</f>
        <v>30000</v>
      </c>
      <c r="H81" s="111">
        <f>SUM(H82:H83)</f>
        <v>40000</v>
      </c>
      <c r="I81" s="111">
        <v>0</v>
      </c>
      <c r="J81" s="112">
        <v>0</v>
      </c>
      <c r="K81" s="111">
        <v>0</v>
      </c>
      <c r="L81" s="111">
        <v>0</v>
      </c>
      <c r="M81" s="111">
        <v>0</v>
      </c>
      <c r="N81" s="113">
        <v>0</v>
      </c>
      <c r="O81" s="113">
        <v>0</v>
      </c>
      <c r="P81" s="113">
        <v>0</v>
      </c>
    </row>
    <row r="82" spans="1:16" ht="23.25" customHeight="1">
      <c r="A82" s="106"/>
      <c r="B82" s="106">
        <v>92605</v>
      </c>
      <c r="C82" s="106" t="s">
        <v>194</v>
      </c>
      <c r="D82" s="107">
        <v>45000</v>
      </c>
      <c r="E82" s="107">
        <v>45000</v>
      </c>
      <c r="F82" s="107">
        <v>0</v>
      </c>
      <c r="G82" s="107">
        <v>5000</v>
      </c>
      <c r="H82" s="107">
        <v>40000</v>
      </c>
      <c r="I82" s="107">
        <v>0</v>
      </c>
      <c r="J82" s="108">
        <v>0</v>
      </c>
      <c r="K82" s="107">
        <v>0</v>
      </c>
      <c r="L82" s="107">
        <v>0</v>
      </c>
      <c r="M82" s="107">
        <v>0</v>
      </c>
      <c r="N82" s="109">
        <v>0</v>
      </c>
      <c r="O82" s="109">
        <v>0</v>
      </c>
      <c r="P82" s="109">
        <v>0</v>
      </c>
    </row>
    <row r="83" spans="1:16" ht="16.5" customHeight="1">
      <c r="A83" s="106"/>
      <c r="B83" s="106">
        <v>92695</v>
      </c>
      <c r="C83" s="106" t="s">
        <v>135</v>
      </c>
      <c r="D83" s="107">
        <v>30000</v>
      </c>
      <c r="E83" s="107">
        <v>30000</v>
      </c>
      <c r="F83" s="107">
        <v>5000</v>
      </c>
      <c r="G83" s="107">
        <v>25000</v>
      </c>
      <c r="H83" s="107">
        <v>0</v>
      </c>
      <c r="I83" s="107">
        <v>0</v>
      </c>
      <c r="J83" s="108">
        <v>0</v>
      </c>
      <c r="K83" s="107">
        <v>0</v>
      </c>
      <c r="L83" s="107">
        <v>0</v>
      </c>
      <c r="M83" s="107">
        <v>0</v>
      </c>
      <c r="N83" s="109">
        <v>0</v>
      </c>
      <c r="O83" s="109">
        <v>0</v>
      </c>
      <c r="P83" s="109">
        <v>0</v>
      </c>
    </row>
    <row r="84" spans="1:16" ht="12.75">
      <c r="A84" s="554" t="s">
        <v>27</v>
      </c>
      <c r="B84" s="555"/>
      <c r="C84" s="556"/>
      <c r="D84" s="117">
        <f>SUM(D7+D11+D13+D19+D21+D25+D31+D33+D37+D39+D41+D43+D54+D58+D72+D78+D81+D70)</f>
        <v>15829704</v>
      </c>
      <c r="E84" s="117">
        <f aca="true" t="shared" si="10" ref="E84:O84">SUM(E7+E11+E13+E19+E21+E25+E31+E33+E37+E39+E41+E43+E54+E58+E72+E78+E81+E70)</f>
        <v>10332679</v>
      </c>
      <c r="F84" s="117">
        <f t="shared" si="10"/>
        <v>5228584</v>
      </c>
      <c r="G84" s="117">
        <f t="shared" si="10"/>
        <v>1936797</v>
      </c>
      <c r="H84" s="117">
        <f t="shared" si="10"/>
        <v>339000</v>
      </c>
      <c r="I84" s="117">
        <f t="shared" si="10"/>
        <v>2588298</v>
      </c>
      <c r="J84" s="117">
        <f t="shared" si="10"/>
        <v>0</v>
      </c>
      <c r="K84" s="117">
        <f t="shared" si="10"/>
        <v>240000</v>
      </c>
      <c r="L84" s="117">
        <f t="shared" si="10"/>
        <v>0</v>
      </c>
      <c r="M84" s="117">
        <f t="shared" si="10"/>
        <v>5497025</v>
      </c>
      <c r="N84" s="117">
        <f t="shared" si="10"/>
        <v>5497025</v>
      </c>
      <c r="O84" s="117">
        <f t="shared" si="10"/>
        <v>0</v>
      </c>
      <c r="P84" s="118">
        <v>0</v>
      </c>
    </row>
  </sheetData>
  <mergeCells count="29">
    <mergeCell ref="C68:C69"/>
    <mergeCell ref="A84:C84"/>
    <mergeCell ref="B16:B17"/>
    <mergeCell ref="C16:C17"/>
    <mergeCell ref="B44:B45"/>
    <mergeCell ref="C44:C45"/>
    <mergeCell ref="B48:B49"/>
    <mergeCell ref="C48:C49"/>
    <mergeCell ref="B56:B57"/>
    <mergeCell ref="C56:C57"/>
    <mergeCell ref="C65:C66"/>
    <mergeCell ref="L4:L5"/>
    <mergeCell ref="N4:N5"/>
    <mergeCell ref="O4:O5"/>
    <mergeCell ref="K4:K5"/>
    <mergeCell ref="P4:P5"/>
    <mergeCell ref="E2:P2"/>
    <mergeCell ref="E3:E5"/>
    <mergeCell ref="F3:L3"/>
    <mergeCell ref="M3:M5"/>
    <mergeCell ref="N3:P3"/>
    <mergeCell ref="F4:G4"/>
    <mergeCell ref="H4:H5"/>
    <mergeCell ref="I4:I5"/>
    <mergeCell ref="J4:J5"/>
    <mergeCell ref="A2:A5"/>
    <mergeCell ref="B2:B5"/>
    <mergeCell ref="C2:C5"/>
    <mergeCell ref="D2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SheetLayoutView="100" zoomScalePageLayoutView="0" workbookViewId="0" topLeftCell="A115">
      <selection activeCell="H71" sqref="H71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20.625" style="1" customWidth="1"/>
    <col min="4" max="4" width="11.00390625" style="1" customWidth="1"/>
    <col min="5" max="5" width="11.375" style="1" customWidth="1"/>
    <col min="6" max="6" width="6.75390625" style="1" customWidth="1"/>
    <col min="7" max="7" width="11.00390625" style="1" customWidth="1"/>
    <col min="8" max="8" width="10.25390625" style="1" customWidth="1"/>
    <col min="9" max="9" width="10.375" style="1" customWidth="1"/>
    <col min="10" max="10" width="10.125" style="1" customWidth="1"/>
    <col min="11" max="11" width="9.25390625" style="1" customWidth="1"/>
    <col min="12" max="12" width="8.625" style="1" customWidth="1"/>
    <col min="13" max="14" width="9.875" style="1" customWidth="1"/>
    <col min="15" max="15" width="8.625" style="1" customWidth="1"/>
    <col min="16" max="16" width="9.375" style="1" customWidth="1"/>
    <col min="17" max="18" width="8.375" style="1" customWidth="1"/>
  </cols>
  <sheetData>
    <row r="1" spans="1:18" ht="18">
      <c r="A1" s="445" t="s">
        <v>381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s="40" customFormat="1" ht="15.75" customHeight="1">
      <c r="A3" s="441" t="s">
        <v>1</v>
      </c>
      <c r="B3" s="441" t="s">
        <v>2</v>
      </c>
      <c r="C3" s="441" t="s">
        <v>9</v>
      </c>
      <c r="D3" s="441" t="s">
        <v>282</v>
      </c>
      <c r="E3" s="441" t="s">
        <v>283</v>
      </c>
      <c r="F3" s="439" t="s">
        <v>268</v>
      </c>
      <c r="G3" s="446" t="s">
        <v>5</v>
      </c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8"/>
      <c r="S3" s="87"/>
    </row>
    <row r="4" spans="1:19" s="40" customFormat="1" ht="45.75" customHeight="1">
      <c r="A4" s="441"/>
      <c r="B4" s="441"/>
      <c r="C4" s="441"/>
      <c r="D4" s="441"/>
      <c r="E4" s="441"/>
      <c r="F4" s="443"/>
      <c r="G4" s="441" t="s">
        <v>51</v>
      </c>
      <c r="H4" s="441"/>
      <c r="I4" s="441"/>
      <c r="J4" s="442"/>
      <c r="K4" s="439" t="s">
        <v>287</v>
      </c>
      <c r="L4" s="439" t="s">
        <v>419</v>
      </c>
      <c r="M4" s="439" t="s">
        <v>292</v>
      </c>
      <c r="N4" s="439" t="s">
        <v>293</v>
      </c>
      <c r="O4" s="439" t="s">
        <v>290</v>
      </c>
      <c r="P4" s="439" t="s">
        <v>291</v>
      </c>
      <c r="Q4" s="439" t="s">
        <v>288</v>
      </c>
      <c r="R4" s="439" t="s">
        <v>289</v>
      </c>
      <c r="S4" s="87"/>
    </row>
    <row r="5" spans="1:19" s="40" customFormat="1" ht="95.25" customHeight="1">
      <c r="A5" s="441"/>
      <c r="B5" s="441"/>
      <c r="C5" s="441"/>
      <c r="D5" s="441"/>
      <c r="E5" s="441"/>
      <c r="F5" s="444"/>
      <c r="G5" s="197" t="s">
        <v>334</v>
      </c>
      <c r="H5" s="197" t="s">
        <v>284</v>
      </c>
      <c r="I5" s="88" t="s">
        <v>285</v>
      </c>
      <c r="J5" s="88" t="s">
        <v>286</v>
      </c>
      <c r="K5" s="440"/>
      <c r="L5" s="440"/>
      <c r="M5" s="440"/>
      <c r="N5" s="440"/>
      <c r="O5" s="440"/>
      <c r="P5" s="440"/>
      <c r="Q5" s="440"/>
      <c r="R5" s="440"/>
      <c r="S5" s="87"/>
    </row>
    <row r="6" spans="1:19" s="15" customFormat="1" ht="12" customHeight="1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/>
      <c r="G6" s="89">
        <v>6</v>
      </c>
      <c r="H6" s="89"/>
      <c r="I6" s="89">
        <v>7</v>
      </c>
      <c r="J6" s="89"/>
      <c r="K6" s="89">
        <v>8</v>
      </c>
      <c r="L6" s="89"/>
      <c r="M6" s="89">
        <v>9</v>
      </c>
      <c r="N6" s="89"/>
      <c r="O6" s="89">
        <v>10</v>
      </c>
      <c r="P6" s="89"/>
      <c r="Q6" s="89"/>
      <c r="R6" s="89">
        <v>11</v>
      </c>
      <c r="S6" s="90"/>
    </row>
    <row r="7" spans="1:19" s="15" customFormat="1" ht="19.5" customHeight="1">
      <c r="A7" s="120" t="s">
        <v>116</v>
      </c>
      <c r="B7" s="393"/>
      <c r="C7" s="394" t="s">
        <v>130</v>
      </c>
      <c r="D7" s="200">
        <f>SUM(D8:D10)</f>
        <v>92510</v>
      </c>
      <c r="E7" s="200">
        <f>SUM(E8:E10)</f>
        <v>27617.78</v>
      </c>
      <c r="F7" s="198">
        <f>SUM(E7/D7*100%)</f>
        <v>0.298538320181602</v>
      </c>
      <c r="G7" s="200">
        <f aca="true" t="shared" si="0" ref="G7:P7">SUM(G8:G10)</f>
        <v>0</v>
      </c>
      <c r="H7" s="200">
        <f t="shared" si="0"/>
        <v>0</v>
      </c>
      <c r="I7" s="200">
        <f t="shared" si="0"/>
        <v>92510</v>
      </c>
      <c r="J7" s="200">
        <f t="shared" si="0"/>
        <v>27617.78</v>
      </c>
      <c r="K7" s="200">
        <f t="shared" si="0"/>
        <v>0</v>
      </c>
      <c r="L7" s="200">
        <f t="shared" si="0"/>
        <v>0</v>
      </c>
      <c r="M7" s="200">
        <f t="shared" si="0"/>
        <v>0</v>
      </c>
      <c r="N7" s="200">
        <f t="shared" si="0"/>
        <v>0</v>
      </c>
      <c r="O7" s="200">
        <f t="shared" si="0"/>
        <v>0</v>
      </c>
      <c r="P7" s="200">
        <f t="shared" si="0"/>
        <v>0</v>
      </c>
      <c r="Q7" s="200">
        <v>0</v>
      </c>
      <c r="R7" s="200">
        <f>SUM(R8:R10)</f>
        <v>0</v>
      </c>
      <c r="S7" s="90"/>
    </row>
    <row r="8" spans="1:19" s="15" customFormat="1" ht="36">
      <c r="A8" s="121"/>
      <c r="B8" s="395" t="s">
        <v>117</v>
      </c>
      <c r="C8" s="396" t="s">
        <v>131</v>
      </c>
      <c r="D8" s="199">
        <v>55050</v>
      </c>
      <c r="E8" s="199">
        <v>45.64</v>
      </c>
      <c r="F8" s="201">
        <f aca="true" t="shared" si="1" ref="F8:F77">SUM(E8/D8*100%)</f>
        <v>0.0008290644868301544</v>
      </c>
      <c r="G8" s="199">
        <v>0</v>
      </c>
      <c r="H8" s="199">
        <v>0</v>
      </c>
      <c r="I8" s="199">
        <v>55050</v>
      </c>
      <c r="J8" s="199">
        <v>45.64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90"/>
    </row>
    <row r="9" spans="1:19" s="15" customFormat="1" ht="17.25" customHeight="1">
      <c r="A9" s="121"/>
      <c r="B9" s="395" t="s">
        <v>132</v>
      </c>
      <c r="C9" s="396" t="s">
        <v>133</v>
      </c>
      <c r="D9" s="199">
        <v>3300</v>
      </c>
      <c r="E9" s="199">
        <v>2300</v>
      </c>
      <c r="F9" s="201">
        <f t="shared" si="1"/>
        <v>0.696969696969697</v>
      </c>
      <c r="G9" s="199">
        <v>0</v>
      </c>
      <c r="H9" s="199">
        <v>0</v>
      </c>
      <c r="I9" s="199">
        <v>3300</v>
      </c>
      <c r="J9" s="199">
        <v>2300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90"/>
    </row>
    <row r="10" spans="1:19" s="15" customFormat="1" ht="21" customHeight="1">
      <c r="A10" s="121"/>
      <c r="B10" s="395" t="s">
        <v>134</v>
      </c>
      <c r="C10" s="396" t="s">
        <v>135</v>
      </c>
      <c r="D10" s="199">
        <v>34160</v>
      </c>
      <c r="E10" s="199">
        <v>25272.14</v>
      </c>
      <c r="F10" s="201">
        <f t="shared" si="1"/>
        <v>0.7398167447306792</v>
      </c>
      <c r="G10" s="199">
        <v>0</v>
      </c>
      <c r="H10" s="199">
        <v>0</v>
      </c>
      <c r="I10" s="199">
        <v>34160</v>
      </c>
      <c r="J10" s="199">
        <v>25272.14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90"/>
    </row>
    <row r="11" spans="1:19" s="15" customFormat="1" ht="48" customHeight="1">
      <c r="A11" s="122" t="s">
        <v>136</v>
      </c>
      <c r="B11" s="397"/>
      <c r="C11" s="398" t="s">
        <v>137</v>
      </c>
      <c r="D11" s="202">
        <f>SUM(D12)</f>
        <v>64800</v>
      </c>
      <c r="E11" s="202">
        <f>SUM(E12)</f>
        <v>32800</v>
      </c>
      <c r="F11" s="198">
        <f t="shared" si="1"/>
        <v>0.5061728395061729</v>
      </c>
      <c r="G11" s="202">
        <v>0</v>
      </c>
      <c r="H11" s="202">
        <v>0</v>
      </c>
      <c r="I11" s="202">
        <v>0</v>
      </c>
      <c r="J11" s="202">
        <v>0</v>
      </c>
      <c r="K11" s="207">
        <f>SUM(K12)</f>
        <v>64800</v>
      </c>
      <c r="L11" s="202">
        <f>SUM(L12)</f>
        <v>32800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90"/>
    </row>
    <row r="12" spans="1:20" s="15" customFormat="1" ht="19.5" customHeight="1">
      <c r="A12" s="121"/>
      <c r="B12" s="395" t="s">
        <v>138</v>
      </c>
      <c r="C12" s="396" t="s">
        <v>139</v>
      </c>
      <c r="D12" s="199">
        <v>64800</v>
      </c>
      <c r="E12" s="199">
        <v>32800</v>
      </c>
      <c r="F12" s="201">
        <f t="shared" si="1"/>
        <v>0.5061728395061729</v>
      </c>
      <c r="G12" s="199">
        <v>0</v>
      </c>
      <c r="H12" s="199">
        <v>0</v>
      </c>
      <c r="I12" s="199">
        <v>0</v>
      </c>
      <c r="J12" s="199">
        <v>0</v>
      </c>
      <c r="K12" s="208">
        <v>64800</v>
      </c>
      <c r="L12" s="199">
        <v>32800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90"/>
      <c r="T12" s="105"/>
    </row>
    <row r="13" spans="1:19" s="15" customFormat="1" ht="16.5" customHeight="1">
      <c r="A13" s="122" t="s">
        <v>140</v>
      </c>
      <c r="B13" s="397"/>
      <c r="C13" s="398" t="s">
        <v>141</v>
      </c>
      <c r="D13" s="202">
        <f>SUM(D14:D17)</f>
        <v>198900</v>
      </c>
      <c r="E13" s="202">
        <f>SUM(E14:E17)</f>
        <v>109890.76</v>
      </c>
      <c r="F13" s="198">
        <f t="shared" si="1"/>
        <v>0.5524925087983912</v>
      </c>
      <c r="G13" s="202">
        <f aca="true" t="shared" si="2" ref="G13:R13">SUM(G14:G17)</f>
        <v>31500</v>
      </c>
      <c r="H13" s="202">
        <f t="shared" si="2"/>
        <v>14717.07</v>
      </c>
      <c r="I13" s="202">
        <f t="shared" si="2"/>
        <v>112800</v>
      </c>
      <c r="J13" s="202">
        <f t="shared" si="2"/>
        <v>41068.39</v>
      </c>
      <c r="K13" s="202">
        <f t="shared" si="2"/>
        <v>54000</v>
      </c>
      <c r="L13" s="202">
        <f t="shared" si="2"/>
        <v>54000</v>
      </c>
      <c r="M13" s="202">
        <f t="shared" si="2"/>
        <v>600</v>
      </c>
      <c r="N13" s="202">
        <f t="shared" si="2"/>
        <v>105.3</v>
      </c>
      <c r="O13" s="202">
        <f t="shared" si="2"/>
        <v>0</v>
      </c>
      <c r="P13" s="202">
        <f t="shared" si="2"/>
        <v>0</v>
      </c>
      <c r="Q13" s="202">
        <f t="shared" si="2"/>
        <v>0</v>
      </c>
      <c r="R13" s="202">
        <f t="shared" si="2"/>
        <v>0</v>
      </c>
      <c r="S13" s="90"/>
    </row>
    <row r="14" spans="1:19" s="15" customFormat="1" ht="24">
      <c r="A14" s="121"/>
      <c r="B14" s="395" t="s">
        <v>142</v>
      </c>
      <c r="C14" s="396" t="s">
        <v>143</v>
      </c>
      <c r="D14" s="199">
        <v>13000</v>
      </c>
      <c r="E14" s="199">
        <v>3200</v>
      </c>
      <c r="F14" s="201">
        <f t="shared" si="1"/>
        <v>0.24615384615384617</v>
      </c>
      <c r="G14" s="199">
        <v>0</v>
      </c>
      <c r="H14" s="199">
        <v>0</v>
      </c>
      <c r="I14" s="199">
        <v>13000</v>
      </c>
      <c r="J14" s="199">
        <v>3200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90"/>
    </row>
    <row r="15" spans="1:19" s="15" customFormat="1" ht="18" customHeight="1">
      <c r="A15" s="121"/>
      <c r="B15" s="395" t="s">
        <v>327</v>
      </c>
      <c r="C15" s="396" t="s">
        <v>328</v>
      </c>
      <c r="D15" s="199">
        <v>800</v>
      </c>
      <c r="E15" s="199">
        <v>800</v>
      </c>
      <c r="F15" s="201">
        <f t="shared" si="1"/>
        <v>1</v>
      </c>
      <c r="G15" s="199">
        <v>0</v>
      </c>
      <c r="H15" s="199">
        <v>0</v>
      </c>
      <c r="I15" s="199">
        <v>800</v>
      </c>
      <c r="J15" s="199">
        <v>800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/>
      <c r="S15" s="90"/>
    </row>
    <row r="16" spans="1:19" s="15" customFormat="1" ht="24">
      <c r="A16" s="91"/>
      <c r="B16" s="395" t="s">
        <v>144</v>
      </c>
      <c r="C16" s="396" t="s">
        <v>145</v>
      </c>
      <c r="D16" s="199">
        <v>10500</v>
      </c>
      <c r="E16" s="199">
        <v>10335.4</v>
      </c>
      <c r="F16" s="201">
        <f t="shared" si="1"/>
        <v>0.9843238095238095</v>
      </c>
      <c r="G16" s="199">
        <v>0</v>
      </c>
      <c r="H16" s="199">
        <v>0</v>
      </c>
      <c r="I16" s="199">
        <v>10500</v>
      </c>
      <c r="J16" s="199">
        <v>10335.4</v>
      </c>
      <c r="K16" s="208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90"/>
    </row>
    <row r="17" spans="1:19" s="15" customFormat="1" ht="17.25" customHeight="1">
      <c r="A17" s="92"/>
      <c r="B17" s="396">
        <v>60016</v>
      </c>
      <c r="C17" s="396" t="s">
        <v>146</v>
      </c>
      <c r="D17" s="199">
        <v>174600</v>
      </c>
      <c r="E17" s="199">
        <v>95555.36</v>
      </c>
      <c r="F17" s="201">
        <f t="shared" si="1"/>
        <v>0.5472815578465063</v>
      </c>
      <c r="G17" s="199">
        <v>31500</v>
      </c>
      <c r="H17" s="199">
        <v>14717.07</v>
      </c>
      <c r="I17" s="199">
        <v>88500</v>
      </c>
      <c r="J17" s="199">
        <v>26732.99</v>
      </c>
      <c r="K17" s="199">
        <v>54000</v>
      </c>
      <c r="L17" s="199">
        <v>54000</v>
      </c>
      <c r="M17" s="199">
        <v>600</v>
      </c>
      <c r="N17" s="199">
        <v>105.3</v>
      </c>
      <c r="O17" s="199">
        <v>0</v>
      </c>
      <c r="P17" s="199">
        <v>0</v>
      </c>
      <c r="Q17" s="199">
        <v>0</v>
      </c>
      <c r="R17" s="199">
        <v>0</v>
      </c>
      <c r="S17" s="90"/>
    </row>
    <row r="18" spans="1:19" s="15" customFormat="1" ht="24">
      <c r="A18" s="110">
        <v>700</v>
      </c>
      <c r="B18" s="391"/>
      <c r="C18" s="391" t="s">
        <v>147</v>
      </c>
      <c r="D18" s="203">
        <f>SUM(D19)</f>
        <v>47000</v>
      </c>
      <c r="E18" s="203">
        <f>SUM(E19)</f>
        <v>12129.15</v>
      </c>
      <c r="F18" s="198">
        <f t="shared" si="1"/>
        <v>0.25806702127659575</v>
      </c>
      <c r="G18" s="203">
        <v>0</v>
      </c>
      <c r="H18" s="203">
        <v>0</v>
      </c>
      <c r="I18" s="203">
        <f>SUM(I19)</f>
        <v>47000</v>
      </c>
      <c r="J18" s="203">
        <f>SUM(J19)</f>
        <v>12129.15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3">
        <v>0</v>
      </c>
      <c r="S18" s="90"/>
    </row>
    <row r="19" spans="1:19" s="15" customFormat="1" ht="27.75" customHeight="1">
      <c r="A19" s="106"/>
      <c r="B19" s="390">
        <v>70005</v>
      </c>
      <c r="C19" s="390" t="s">
        <v>148</v>
      </c>
      <c r="D19" s="204">
        <v>47000</v>
      </c>
      <c r="E19" s="204">
        <v>12129.15</v>
      </c>
      <c r="F19" s="201">
        <f t="shared" si="1"/>
        <v>0.25806702127659575</v>
      </c>
      <c r="G19" s="204">
        <v>0</v>
      </c>
      <c r="H19" s="204">
        <v>0</v>
      </c>
      <c r="I19" s="204">
        <v>47000</v>
      </c>
      <c r="J19" s="204">
        <v>12129.15</v>
      </c>
      <c r="K19" s="204">
        <v>0</v>
      </c>
      <c r="L19" s="204">
        <v>0</v>
      </c>
      <c r="M19" s="204">
        <v>0</v>
      </c>
      <c r="N19" s="204">
        <v>0</v>
      </c>
      <c r="O19" s="206">
        <v>0</v>
      </c>
      <c r="P19" s="206">
        <v>0</v>
      </c>
      <c r="Q19" s="206">
        <v>0</v>
      </c>
      <c r="R19" s="204">
        <v>0</v>
      </c>
      <c r="S19" s="90"/>
    </row>
    <row r="20" spans="1:19" s="15" customFormat="1" ht="19.5" customHeight="1">
      <c r="A20" s="110">
        <v>710</v>
      </c>
      <c r="B20" s="391"/>
      <c r="C20" s="391" t="s">
        <v>149</v>
      </c>
      <c r="D20" s="203">
        <f>SUM(D21:D23)</f>
        <v>90772</v>
      </c>
      <c r="E20" s="203">
        <f>SUM(E21:E23)</f>
        <v>6829.04</v>
      </c>
      <c r="F20" s="198">
        <f t="shared" si="1"/>
        <v>0.0752328911999295</v>
      </c>
      <c r="G20" s="203">
        <v>0</v>
      </c>
      <c r="H20" s="203">
        <v>0</v>
      </c>
      <c r="I20" s="203">
        <f>SUM(I21:I23)</f>
        <v>90772</v>
      </c>
      <c r="J20" s="203">
        <f>SUM(J21:J23)</f>
        <v>6829.04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90"/>
    </row>
    <row r="21" spans="1:19" s="15" customFormat="1" ht="35.25" customHeight="1">
      <c r="A21" s="106"/>
      <c r="B21" s="390">
        <v>71004</v>
      </c>
      <c r="C21" s="390" t="s">
        <v>150</v>
      </c>
      <c r="D21" s="204">
        <v>82472</v>
      </c>
      <c r="E21" s="204">
        <v>0</v>
      </c>
      <c r="F21" s="201">
        <f t="shared" si="1"/>
        <v>0</v>
      </c>
      <c r="G21" s="204">
        <v>0</v>
      </c>
      <c r="H21" s="204">
        <v>0</v>
      </c>
      <c r="I21" s="204">
        <v>82472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6">
        <v>0</v>
      </c>
      <c r="P21" s="206">
        <v>0</v>
      </c>
      <c r="Q21" s="206">
        <v>0</v>
      </c>
      <c r="R21" s="204">
        <v>0</v>
      </c>
      <c r="S21" s="90"/>
    </row>
    <row r="22" spans="1:19" s="15" customFormat="1" ht="12.75">
      <c r="A22" s="106"/>
      <c r="B22" s="390">
        <v>71035</v>
      </c>
      <c r="C22" s="390" t="s">
        <v>151</v>
      </c>
      <c r="D22" s="204">
        <v>1500</v>
      </c>
      <c r="E22" s="204">
        <v>486</v>
      </c>
      <c r="F22" s="201">
        <f t="shared" si="1"/>
        <v>0.324</v>
      </c>
      <c r="G22" s="204">
        <v>0</v>
      </c>
      <c r="H22" s="204">
        <v>0</v>
      </c>
      <c r="I22" s="204">
        <v>1500</v>
      </c>
      <c r="J22" s="204">
        <v>486</v>
      </c>
      <c r="K22" s="204">
        <v>0</v>
      </c>
      <c r="L22" s="204">
        <v>0</v>
      </c>
      <c r="M22" s="204">
        <v>0</v>
      </c>
      <c r="N22" s="204">
        <v>0</v>
      </c>
      <c r="O22" s="206">
        <v>0</v>
      </c>
      <c r="P22" s="206">
        <v>0</v>
      </c>
      <c r="Q22" s="206">
        <v>0</v>
      </c>
      <c r="R22" s="204">
        <v>0</v>
      </c>
      <c r="S22" s="90"/>
    </row>
    <row r="23" spans="1:19" s="15" customFormat="1" ht="12.75">
      <c r="A23" s="106"/>
      <c r="B23" s="390">
        <v>71095</v>
      </c>
      <c r="C23" s="390" t="s">
        <v>135</v>
      </c>
      <c r="D23" s="204">
        <v>6800</v>
      </c>
      <c r="E23" s="204">
        <v>6343.04</v>
      </c>
      <c r="F23" s="201">
        <f t="shared" si="1"/>
        <v>0.9328</v>
      </c>
      <c r="G23" s="204">
        <v>0</v>
      </c>
      <c r="H23" s="204">
        <v>0</v>
      </c>
      <c r="I23" s="204">
        <v>6800</v>
      </c>
      <c r="J23" s="204">
        <v>6343.04</v>
      </c>
      <c r="K23" s="204">
        <v>0</v>
      </c>
      <c r="L23" s="204">
        <v>0</v>
      </c>
      <c r="M23" s="204">
        <v>0</v>
      </c>
      <c r="N23" s="204">
        <v>0</v>
      </c>
      <c r="O23" s="206">
        <v>0</v>
      </c>
      <c r="P23" s="206">
        <v>0</v>
      </c>
      <c r="Q23" s="206">
        <v>0</v>
      </c>
      <c r="R23" s="204">
        <v>0</v>
      </c>
      <c r="S23" s="90"/>
    </row>
    <row r="24" spans="1:19" s="15" customFormat="1" ht="24.75" customHeight="1">
      <c r="A24" s="110">
        <v>750</v>
      </c>
      <c r="B24" s="391"/>
      <c r="C24" s="391" t="s">
        <v>152</v>
      </c>
      <c r="D24" s="203">
        <f>SUM(D25:D29)</f>
        <v>1486575</v>
      </c>
      <c r="E24" s="203">
        <f>SUM(E25:E29)</f>
        <v>766244.84</v>
      </c>
      <c r="F24" s="198">
        <f t="shared" si="1"/>
        <v>0.5154431091603182</v>
      </c>
      <c r="G24" s="205">
        <f>SUM(G25:G29)</f>
        <v>1129775</v>
      </c>
      <c r="H24" s="203">
        <f>SUM(H25:H29)</f>
        <v>588574.81</v>
      </c>
      <c r="I24" s="203">
        <f>SUM(I25:I29)</f>
        <v>227700</v>
      </c>
      <c r="J24" s="203">
        <f>SUM(J25:J29)</f>
        <v>126521.33</v>
      </c>
      <c r="K24" s="203">
        <v>0</v>
      </c>
      <c r="L24" s="203">
        <v>0</v>
      </c>
      <c r="M24" s="203">
        <f>SUM(M25:M29)</f>
        <v>129100</v>
      </c>
      <c r="N24" s="203">
        <f>SUM(N25:N29)</f>
        <v>51148.7</v>
      </c>
      <c r="O24" s="205">
        <v>0</v>
      </c>
      <c r="P24" s="205">
        <v>0</v>
      </c>
      <c r="Q24" s="205">
        <v>0</v>
      </c>
      <c r="R24" s="203">
        <v>0</v>
      </c>
      <c r="S24" s="90"/>
    </row>
    <row r="25" spans="1:19" s="15" customFormat="1" ht="14.25" customHeight="1">
      <c r="A25" s="106"/>
      <c r="B25" s="390">
        <v>75011</v>
      </c>
      <c r="C25" s="390" t="s">
        <v>153</v>
      </c>
      <c r="D25" s="204">
        <v>51775</v>
      </c>
      <c r="E25" s="204">
        <v>29540.8</v>
      </c>
      <c r="F25" s="201">
        <f t="shared" si="1"/>
        <v>0.5705610816030903</v>
      </c>
      <c r="G25" s="204">
        <v>41775</v>
      </c>
      <c r="H25" s="204">
        <v>22400</v>
      </c>
      <c r="I25" s="204">
        <v>10000</v>
      </c>
      <c r="J25" s="204">
        <v>7140.8</v>
      </c>
      <c r="K25" s="204">
        <v>0</v>
      </c>
      <c r="L25" s="204">
        <v>0</v>
      </c>
      <c r="M25" s="204">
        <v>0</v>
      </c>
      <c r="N25" s="204">
        <v>0</v>
      </c>
      <c r="O25" s="206">
        <v>0</v>
      </c>
      <c r="P25" s="206">
        <v>0</v>
      </c>
      <c r="Q25" s="206">
        <v>0</v>
      </c>
      <c r="R25" s="204">
        <v>0</v>
      </c>
      <c r="S25" s="90"/>
    </row>
    <row r="26" spans="1:19" s="15" customFormat="1" ht="16.5" customHeight="1">
      <c r="A26" s="106"/>
      <c r="B26" s="390">
        <v>75022</v>
      </c>
      <c r="C26" s="390" t="s">
        <v>154</v>
      </c>
      <c r="D26" s="204">
        <v>118000</v>
      </c>
      <c r="E26" s="204">
        <v>48095.09</v>
      </c>
      <c r="F26" s="201">
        <f t="shared" si="1"/>
        <v>0.40758550847457625</v>
      </c>
      <c r="G26" s="204">
        <v>0</v>
      </c>
      <c r="H26" s="204">
        <v>0</v>
      </c>
      <c r="I26" s="204">
        <v>5000</v>
      </c>
      <c r="J26" s="204">
        <v>882.39</v>
      </c>
      <c r="K26" s="204">
        <v>0</v>
      </c>
      <c r="L26" s="204">
        <v>0</v>
      </c>
      <c r="M26" s="204">
        <v>113000</v>
      </c>
      <c r="N26" s="204">
        <v>47212.7</v>
      </c>
      <c r="O26" s="206">
        <v>0</v>
      </c>
      <c r="P26" s="206">
        <v>0</v>
      </c>
      <c r="Q26" s="206">
        <v>0</v>
      </c>
      <c r="R26" s="204">
        <v>0</v>
      </c>
      <c r="S26" s="90"/>
    </row>
    <row r="27" spans="1:19" s="15" customFormat="1" ht="15.75" customHeight="1">
      <c r="A27" s="106"/>
      <c r="B27" s="390">
        <v>75023</v>
      </c>
      <c r="C27" s="390" t="s">
        <v>155</v>
      </c>
      <c r="D27" s="204">
        <v>1243200</v>
      </c>
      <c r="E27" s="204">
        <v>654201.27</v>
      </c>
      <c r="F27" s="201">
        <f t="shared" si="1"/>
        <v>0.5262236727799228</v>
      </c>
      <c r="G27" s="206">
        <v>1071000</v>
      </c>
      <c r="H27" s="204">
        <v>553253.81</v>
      </c>
      <c r="I27" s="290">
        <v>171700</v>
      </c>
      <c r="J27" s="204">
        <v>100911.46</v>
      </c>
      <c r="K27" s="204">
        <v>0</v>
      </c>
      <c r="L27" s="204">
        <v>0</v>
      </c>
      <c r="M27" s="204">
        <v>500</v>
      </c>
      <c r="N27" s="204">
        <v>36</v>
      </c>
      <c r="O27" s="206">
        <v>0</v>
      </c>
      <c r="P27" s="206">
        <v>0</v>
      </c>
      <c r="Q27" s="206">
        <v>0</v>
      </c>
      <c r="R27" s="204">
        <v>0</v>
      </c>
      <c r="S27" s="90"/>
    </row>
    <row r="28" spans="1:19" s="15" customFormat="1" ht="26.25" customHeight="1">
      <c r="A28" s="106"/>
      <c r="B28" s="390">
        <v>75075</v>
      </c>
      <c r="C28" s="390" t="s">
        <v>156</v>
      </c>
      <c r="D28" s="204">
        <v>20000</v>
      </c>
      <c r="E28" s="204">
        <v>7136.32</v>
      </c>
      <c r="F28" s="201">
        <f t="shared" si="1"/>
        <v>0.35681599999999997</v>
      </c>
      <c r="G28" s="204">
        <v>0</v>
      </c>
      <c r="H28" s="204">
        <v>0</v>
      </c>
      <c r="I28" s="204">
        <v>20000</v>
      </c>
      <c r="J28" s="204">
        <v>7136.32</v>
      </c>
      <c r="K28" s="204">
        <v>0</v>
      </c>
      <c r="L28" s="204">
        <v>0</v>
      </c>
      <c r="M28" s="204">
        <v>0</v>
      </c>
      <c r="N28" s="204">
        <v>0</v>
      </c>
      <c r="O28" s="206"/>
      <c r="P28" s="206">
        <v>0</v>
      </c>
      <c r="Q28" s="206">
        <v>0</v>
      </c>
      <c r="R28" s="204">
        <v>0</v>
      </c>
      <c r="S28" s="90"/>
    </row>
    <row r="29" spans="1:19" s="15" customFormat="1" ht="16.5" customHeight="1">
      <c r="A29" s="106"/>
      <c r="B29" s="390">
        <v>75095</v>
      </c>
      <c r="C29" s="390" t="s">
        <v>135</v>
      </c>
      <c r="D29" s="204">
        <v>53600</v>
      </c>
      <c r="E29" s="204">
        <v>27271.36</v>
      </c>
      <c r="F29" s="201">
        <f t="shared" si="1"/>
        <v>0.5087940298507463</v>
      </c>
      <c r="G29" s="204">
        <v>17000</v>
      </c>
      <c r="H29" s="204">
        <v>12921</v>
      </c>
      <c r="I29" s="204">
        <v>21000</v>
      </c>
      <c r="J29" s="204">
        <v>10450.36</v>
      </c>
      <c r="K29" s="204">
        <v>0</v>
      </c>
      <c r="L29" s="204">
        <v>0</v>
      </c>
      <c r="M29" s="204">
        <v>15600</v>
      </c>
      <c r="N29" s="204">
        <v>3900</v>
      </c>
      <c r="O29" s="206">
        <v>0</v>
      </c>
      <c r="P29" s="206">
        <v>0</v>
      </c>
      <c r="Q29" s="206">
        <v>0</v>
      </c>
      <c r="R29" s="204">
        <v>0</v>
      </c>
      <c r="S29" s="90"/>
    </row>
    <row r="30" spans="1:19" s="15" customFormat="1" ht="60" customHeight="1">
      <c r="A30" s="110">
        <v>751</v>
      </c>
      <c r="B30" s="391"/>
      <c r="C30" s="391" t="s">
        <v>157</v>
      </c>
      <c r="D30" s="203">
        <f>SUM(D31:D31)</f>
        <v>909</v>
      </c>
      <c r="E30" s="203">
        <f>SUM(E31:E31)</f>
        <v>456</v>
      </c>
      <c r="F30" s="198">
        <f t="shared" si="1"/>
        <v>0.5016501650165016</v>
      </c>
      <c r="G30" s="203">
        <f aca="true" t="shared" si="3" ref="G30:Q30">SUM(G31:G31)</f>
        <v>909</v>
      </c>
      <c r="H30" s="203">
        <f t="shared" si="3"/>
        <v>456</v>
      </c>
      <c r="I30" s="203">
        <f t="shared" si="3"/>
        <v>0</v>
      </c>
      <c r="J30" s="203">
        <f t="shared" si="3"/>
        <v>0</v>
      </c>
      <c r="K30" s="203">
        <f t="shared" si="3"/>
        <v>0</v>
      </c>
      <c r="L30" s="203">
        <f t="shared" si="3"/>
        <v>0</v>
      </c>
      <c r="M30" s="203">
        <f t="shared" si="3"/>
        <v>0</v>
      </c>
      <c r="N30" s="203">
        <f t="shared" si="3"/>
        <v>0</v>
      </c>
      <c r="O30" s="203">
        <f t="shared" si="3"/>
        <v>0</v>
      </c>
      <c r="P30" s="203">
        <f t="shared" si="3"/>
        <v>0</v>
      </c>
      <c r="Q30" s="203">
        <f t="shared" si="3"/>
        <v>0</v>
      </c>
      <c r="R30" s="203">
        <f>SUM(R31)</f>
        <v>0</v>
      </c>
      <c r="S30" s="90"/>
    </row>
    <row r="31" spans="1:19" s="15" customFormat="1" ht="36.75" customHeight="1">
      <c r="A31" s="106"/>
      <c r="B31" s="390">
        <v>75101</v>
      </c>
      <c r="C31" s="390" t="s">
        <v>158</v>
      </c>
      <c r="D31" s="204">
        <v>909</v>
      </c>
      <c r="E31" s="204">
        <v>456</v>
      </c>
      <c r="F31" s="201">
        <f t="shared" si="1"/>
        <v>0.5016501650165016</v>
      </c>
      <c r="G31" s="204">
        <v>909</v>
      </c>
      <c r="H31" s="204">
        <v>456</v>
      </c>
      <c r="I31" s="204">
        <v>0</v>
      </c>
      <c r="J31" s="204"/>
      <c r="K31" s="204">
        <v>0</v>
      </c>
      <c r="L31" s="204"/>
      <c r="M31" s="204">
        <v>0</v>
      </c>
      <c r="N31" s="204"/>
      <c r="O31" s="206">
        <v>0</v>
      </c>
      <c r="P31" s="206">
        <v>0</v>
      </c>
      <c r="Q31" s="206">
        <v>0</v>
      </c>
      <c r="R31" s="204">
        <v>0</v>
      </c>
      <c r="S31" s="90"/>
    </row>
    <row r="32" spans="1:19" s="15" customFormat="1" ht="36">
      <c r="A32" s="110">
        <v>754</v>
      </c>
      <c r="B32" s="391"/>
      <c r="C32" s="391" t="s">
        <v>159</v>
      </c>
      <c r="D32" s="203">
        <f>SUM(D33:D34)</f>
        <v>92904.98000000001</v>
      </c>
      <c r="E32" s="203">
        <f>SUM(E33:E34)</f>
        <v>31204.16</v>
      </c>
      <c r="F32" s="198">
        <f t="shared" si="1"/>
        <v>0.3358717691990246</v>
      </c>
      <c r="G32" s="203">
        <f aca="true" t="shared" si="4" ref="G32:N32">SUM(G33:G34)</f>
        <v>7100</v>
      </c>
      <c r="H32" s="203">
        <f t="shared" si="4"/>
        <v>3513</v>
      </c>
      <c r="I32" s="203">
        <f t="shared" si="4"/>
        <v>63900</v>
      </c>
      <c r="J32" s="203">
        <f t="shared" si="4"/>
        <v>14538.08</v>
      </c>
      <c r="K32" s="203">
        <f t="shared" si="4"/>
        <v>15904.98</v>
      </c>
      <c r="L32" s="203">
        <f t="shared" si="4"/>
        <v>8844.48</v>
      </c>
      <c r="M32" s="203">
        <f t="shared" si="4"/>
        <v>6000</v>
      </c>
      <c r="N32" s="203">
        <f t="shared" si="4"/>
        <v>4308.6</v>
      </c>
      <c r="O32" s="205">
        <v>0</v>
      </c>
      <c r="P32" s="205">
        <v>0</v>
      </c>
      <c r="Q32" s="205">
        <v>0</v>
      </c>
      <c r="R32" s="203">
        <v>0</v>
      </c>
      <c r="S32" s="90"/>
    </row>
    <row r="33" spans="1:19" s="15" customFormat="1" ht="24">
      <c r="A33" s="106"/>
      <c r="B33" s="390">
        <v>75412</v>
      </c>
      <c r="C33" s="390" t="s">
        <v>161</v>
      </c>
      <c r="D33" s="204">
        <v>59904.98</v>
      </c>
      <c r="E33" s="204">
        <v>31204.16</v>
      </c>
      <c r="F33" s="201">
        <f t="shared" si="1"/>
        <v>0.5208942562037413</v>
      </c>
      <c r="G33" s="204">
        <v>7100</v>
      </c>
      <c r="H33" s="204">
        <v>3513</v>
      </c>
      <c r="I33" s="204">
        <v>30900</v>
      </c>
      <c r="J33" s="204">
        <v>14538.08</v>
      </c>
      <c r="K33" s="204">
        <v>15904.98</v>
      </c>
      <c r="L33" s="204">
        <v>8844.48</v>
      </c>
      <c r="M33" s="204">
        <v>6000</v>
      </c>
      <c r="N33" s="204">
        <v>4308.6</v>
      </c>
      <c r="O33" s="206">
        <v>0</v>
      </c>
      <c r="P33" s="206">
        <v>0</v>
      </c>
      <c r="Q33" s="206">
        <v>0</v>
      </c>
      <c r="R33" s="204">
        <v>0</v>
      </c>
      <c r="S33" s="90"/>
    </row>
    <row r="34" spans="1:19" s="15" customFormat="1" ht="17.25" customHeight="1">
      <c r="A34" s="106"/>
      <c r="B34" s="390">
        <v>75421</v>
      </c>
      <c r="C34" s="390" t="s">
        <v>162</v>
      </c>
      <c r="D34" s="204">
        <v>33000</v>
      </c>
      <c r="E34" s="204">
        <v>0</v>
      </c>
      <c r="F34" s="201">
        <f t="shared" si="1"/>
        <v>0</v>
      </c>
      <c r="G34" s="204">
        <v>0</v>
      </c>
      <c r="H34" s="204">
        <v>0</v>
      </c>
      <c r="I34" s="204">
        <v>33000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6">
        <v>0</v>
      </c>
      <c r="P34" s="206">
        <v>0</v>
      </c>
      <c r="Q34" s="206">
        <v>0</v>
      </c>
      <c r="R34" s="204">
        <v>0</v>
      </c>
      <c r="S34" s="90"/>
    </row>
    <row r="35" spans="1:19" s="15" customFormat="1" ht="24">
      <c r="A35" s="110">
        <v>757</v>
      </c>
      <c r="B35" s="391"/>
      <c r="C35" s="391" t="s">
        <v>165</v>
      </c>
      <c r="D35" s="203">
        <f aca="true" t="shared" si="5" ref="D35:R35">SUM(D36)</f>
        <v>320000</v>
      </c>
      <c r="E35" s="203">
        <f t="shared" si="5"/>
        <v>124304.24</v>
      </c>
      <c r="F35" s="198">
        <f t="shared" si="1"/>
        <v>0.38845075</v>
      </c>
      <c r="G35" s="203">
        <f t="shared" si="5"/>
        <v>0</v>
      </c>
      <c r="H35" s="203">
        <f t="shared" si="5"/>
        <v>0</v>
      </c>
      <c r="I35" s="203">
        <f t="shared" si="5"/>
        <v>0</v>
      </c>
      <c r="J35" s="203">
        <f t="shared" si="5"/>
        <v>0</v>
      </c>
      <c r="K35" s="203">
        <f t="shared" si="5"/>
        <v>0</v>
      </c>
      <c r="L35" s="203">
        <f t="shared" si="5"/>
        <v>0</v>
      </c>
      <c r="M35" s="203">
        <f t="shared" si="5"/>
        <v>0</v>
      </c>
      <c r="N35" s="203">
        <f t="shared" si="5"/>
        <v>0</v>
      </c>
      <c r="O35" s="203">
        <f t="shared" si="5"/>
        <v>0</v>
      </c>
      <c r="P35" s="203">
        <f t="shared" si="5"/>
        <v>0</v>
      </c>
      <c r="Q35" s="205">
        <f>SUM(Q36)</f>
        <v>320000</v>
      </c>
      <c r="R35" s="205">
        <f t="shared" si="5"/>
        <v>124304.24</v>
      </c>
      <c r="S35" s="90"/>
    </row>
    <row r="36" spans="1:19" s="15" customFormat="1" ht="36.75" customHeight="1">
      <c r="A36" s="106"/>
      <c r="B36" s="390">
        <v>75702</v>
      </c>
      <c r="C36" s="390" t="s">
        <v>166</v>
      </c>
      <c r="D36" s="204">
        <v>320000</v>
      </c>
      <c r="E36" s="204">
        <v>124304.24</v>
      </c>
      <c r="F36" s="201">
        <f t="shared" si="1"/>
        <v>0.38845075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6">
        <v>0</v>
      </c>
      <c r="P36" s="206">
        <v>0</v>
      </c>
      <c r="Q36" s="206">
        <v>320000</v>
      </c>
      <c r="R36" s="206">
        <v>124304.24</v>
      </c>
      <c r="S36" s="90"/>
    </row>
    <row r="37" spans="1:19" s="15" customFormat="1" ht="24" customHeight="1">
      <c r="A37" s="110">
        <v>758</v>
      </c>
      <c r="B37" s="391"/>
      <c r="C37" s="391" t="s">
        <v>167</v>
      </c>
      <c r="D37" s="203">
        <f aca="true" t="shared" si="6" ref="D37:O37">SUM(D38)</f>
        <v>114200</v>
      </c>
      <c r="E37" s="203">
        <f t="shared" si="6"/>
        <v>0</v>
      </c>
      <c r="F37" s="198">
        <f t="shared" si="1"/>
        <v>0</v>
      </c>
      <c r="G37" s="203">
        <f t="shared" si="6"/>
        <v>0</v>
      </c>
      <c r="H37" s="203"/>
      <c r="I37" s="203">
        <f t="shared" si="6"/>
        <v>114200</v>
      </c>
      <c r="J37" s="203">
        <f t="shared" si="6"/>
        <v>0</v>
      </c>
      <c r="K37" s="203">
        <f t="shared" si="6"/>
        <v>0</v>
      </c>
      <c r="L37" s="203">
        <v>0</v>
      </c>
      <c r="M37" s="203">
        <f t="shared" si="6"/>
        <v>0</v>
      </c>
      <c r="N37" s="203">
        <v>0</v>
      </c>
      <c r="O37" s="205">
        <f t="shared" si="6"/>
        <v>0</v>
      </c>
      <c r="P37" s="205">
        <v>0</v>
      </c>
      <c r="Q37" s="205">
        <v>0</v>
      </c>
      <c r="R37" s="203">
        <v>0</v>
      </c>
      <c r="S37" s="90"/>
    </row>
    <row r="38" spans="1:19" s="15" customFormat="1" ht="24.75" customHeight="1">
      <c r="A38" s="106"/>
      <c r="B38" s="390">
        <v>75818</v>
      </c>
      <c r="C38" s="390" t="s">
        <v>168</v>
      </c>
      <c r="D38" s="204">
        <v>114200</v>
      </c>
      <c r="E38" s="204">
        <v>0</v>
      </c>
      <c r="F38" s="201">
        <f t="shared" si="1"/>
        <v>0</v>
      </c>
      <c r="G38" s="204">
        <v>0</v>
      </c>
      <c r="H38" s="204">
        <v>0</v>
      </c>
      <c r="I38" s="204">
        <v>114200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6">
        <v>0</v>
      </c>
      <c r="P38" s="206"/>
      <c r="Q38" s="206">
        <v>0</v>
      </c>
      <c r="R38" s="204">
        <v>0</v>
      </c>
      <c r="S38" s="90"/>
    </row>
    <row r="39" spans="1:19" s="15" customFormat="1" ht="17.25" customHeight="1">
      <c r="A39" s="110">
        <v>801</v>
      </c>
      <c r="B39" s="391"/>
      <c r="C39" s="391" t="s">
        <v>169</v>
      </c>
      <c r="D39" s="203">
        <f aca="true" t="shared" si="7" ref="D39:N39">SUM(D40:D46)</f>
        <v>6447747</v>
      </c>
      <c r="E39" s="203">
        <f t="shared" si="7"/>
        <v>3247916.2399999998</v>
      </c>
      <c r="F39" s="198">
        <f t="shared" si="1"/>
        <v>0.5037288590882986</v>
      </c>
      <c r="G39" s="205">
        <f t="shared" si="7"/>
        <v>4502000</v>
      </c>
      <c r="H39" s="205">
        <f t="shared" si="7"/>
        <v>2303942.4299999997</v>
      </c>
      <c r="I39" s="205">
        <f t="shared" si="7"/>
        <v>1327447</v>
      </c>
      <c r="J39" s="203">
        <f t="shared" si="7"/>
        <v>640076.71</v>
      </c>
      <c r="K39" s="205">
        <f t="shared" si="7"/>
        <v>394000</v>
      </c>
      <c r="L39" s="205">
        <f t="shared" si="7"/>
        <v>195668.87</v>
      </c>
      <c r="M39" s="203">
        <f t="shared" si="7"/>
        <v>224300</v>
      </c>
      <c r="N39" s="203">
        <f t="shared" si="7"/>
        <v>108228.23000000001</v>
      </c>
      <c r="O39" s="205">
        <v>0</v>
      </c>
      <c r="P39" s="205">
        <v>0</v>
      </c>
      <c r="Q39" s="205">
        <v>0</v>
      </c>
      <c r="R39" s="203">
        <v>0</v>
      </c>
      <c r="S39" s="90"/>
    </row>
    <row r="40" spans="1:19" s="15" customFormat="1" ht="17.25" customHeight="1">
      <c r="A40" s="106"/>
      <c r="B40" s="390">
        <v>80101</v>
      </c>
      <c r="C40" s="390" t="s">
        <v>170</v>
      </c>
      <c r="D40" s="204">
        <v>3241421</v>
      </c>
      <c r="E40" s="204">
        <v>1674882.39</v>
      </c>
      <c r="F40" s="201">
        <f t="shared" si="1"/>
        <v>0.5167123894119277</v>
      </c>
      <c r="G40" s="206">
        <v>2446500</v>
      </c>
      <c r="H40" s="206">
        <v>1306994.57</v>
      </c>
      <c r="I40" s="204">
        <v>281521</v>
      </c>
      <c r="J40" s="204">
        <v>113429.41</v>
      </c>
      <c r="K40" s="206">
        <v>390000</v>
      </c>
      <c r="L40" s="206">
        <v>193969.02</v>
      </c>
      <c r="M40" s="204">
        <v>123400</v>
      </c>
      <c r="N40" s="204">
        <v>60489.39</v>
      </c>
      <c r="O40" s="206">
        <v>0</v>
      </c>
      <c r="P40" s="206">
        <v>0</v>
      </c>
      <c r="Q40" s="206">
        <v>0</v>
      </c>
      <c r="R40" s="204">
        <v>0</v>
      </c>
      <c r="S40" s="90"/>
    </row>
    <row r="41" spans="1:19" s="15" customFormat="1" ht="24">
      <c r="A41" s="106"/>
      <c r="B41" s="390">
        <v>80103</v>
      </c>
      <c r="C41" s="390" t="s">
        <v>171</v>
      </c>
      <c r="D41" s="204">
        <v>244610</v>
      </c>
      <c r="E41" s="204">
        <v>107238.49</v>
      </c>
      <c r="F41" s="201">
        <f t="shared" si="1"/>
        <v>0.4384059932136871</v>
      </c>
      <c r="G41" s="204">
        <v>212800</v>
      </c>
      <c r="H41" s="204">
        <v>96379.22</v>
      </c>
      <c r="I41" s="204">
        <v>17410</v>
      </c>
      <c r="J41" s="204">
        <v>6768.47</v>
      </c>
      <c r="K41" s="204">
        <v>0</v>
      </c>
      <c r="L41" s="204">
        <v>0</v>
      </c>
      <c r="M41" s="204">
        <v>14400</v>
      </c>
      <c r="N41" s="204">
        <v>4090.8</v>
      </c>
      <c r="O41" s="206">
        <v>0</v>
      </c>
      <c r="P41" s="206">
        <v>0</v>
      </c>
      <c r="Q41" s="206">
        <v>0</v>
      </c>
      <c r="R41" s="204">
        <v>0</v>
      </c>
      <c r="S41" s="90"/>
    </row>
    <row r="42" spans="1:19" s="15" customFormat="1" ht="18.75" customHeight="1">
      <c r="A42" s="106"/>
      <c r="B42" s="390">
        <v>80104</v>
      </c>
      <c r="C42" s="390" t="s">
        <v>172</v>
      </c>
      <c r="D42" s="204">
        <v>245500</v>
      </c>
      <c r="E42" s="204">
        <v>119419.97</v>
      </c>
      <c r="F42" s="201">
        <f t="shared" si="1"/>
        <v>0.48643572301425664</v>
      </c>
      <c r="G42" s="204">
        <v>207200</v>
      </c>
      <c r="H42" s="204">
        <v>103215.75</v>
      </c>
      <c r="I42" s="204">
        <v>29800</v>
      </c>
      <c r="J42" s="204">
        <v>10390.08</v>
      </c>
      <c r="K42" s="204">
        <v>0</v>
      </c>
      <c r="L42" s="204">
        <v>0</v>
      </c>
      <c r="M42" s="204">
        <v>8500</v>
      </c>
      <c r="N42" s="204">
        <v>5814.14</v>
      </c>
      <c r="O42" s="206">
        <v>0</v>
      </c>
      <c r="P42" s="206">
        <v>0</v>
      </c>
      <c r="Q42" s="206">
        <v>0</v>
      </c>
      <c r="R42" s="204">
        <v>0</v>
      </c>
      <c r="S42" s="90"/>
    </row>
    <row r="43" spans="1:19" s="15" customFormat="1" ht="16.5" customHeight="1">
      <c r="A43" s="106"/>
      <c r="B43" s="390">
        <v>80110</v>
      </c>
      <c r="C43" s="390" t="s">
        <v>173</v>
      </c>
      <c r="D43" s="204">
        <v>2304500</v>
      </c>
      <c r="E43" s="204">
        <v>1147204.99</v>
      </c>
      <c r="F43" s="201">
        <f t="shared" si="1"/>
        <v>0.49781080060750704</v>
      </c>
      <c r="G43" s="206">
        <v>1574000</v>
      </c>
      <c r="H43" s="204">
        <v>759400.84</v>
      </c>
      <c r="I43" s="204">
        <v>652500</v>
      </c>
      <c r="J43" s="204">
        <v>349970.25</v>
      </c>
      <c r="K43" s="204">
        <v>0</v>
      </c>
      <c r="L43" s="204">
        <v>0</v>
      </c>
      <c r="M43" s="204">
        <v>78000</v>
      </c>
      <c r="N43" s="204">
        <v>37833.9</v>
      </c>
      <c r="O43" s="206">
        <v>0</v>
      </c>
      <c r="P43" s="206">
        <v>0</v>
      </c>
      <c r="Q43" s="206">
        <v>0</v>
      </c>
      <c r="R43" s="204">
        <v>0</v>
      </c>
      <c r="S43" s="90"/>
    </row>
    <row r="44" spans="1:19" s="15" customFormat="1" ht="24">
      <c r="A44" s="106"/>
      <c r="B44" s="390">
        <v>80113</v>
      </c>
      <c r="C44" s="390" t="s">
        <v>174</v>
      </c>
      <c r="D44" s="204">
        <v>341500</v>
      </c>
      <c r="E44" s="204">
        <v>159251.55</v>
      </c>
      <c r="F44" s="201">
        <f t="shared" si="1"/>
        <v>0.4663295754026354</v>
      </c>
      <c r="G44" s="204">
        <v>61500</v>
      </c>
      <c r="H44" s="204">
        <v>37952.05</v>
      </c>
      <c r="I44" s="204">
        <v>280000</v>
      </c>
      <c r="J44" s="204">
        <v>121299.5</v>
      </c>
      <c r="K44" s="204">
        <v>0</v>
      </c>
      <c r="L44" s="204">
        <v>0</v>
      </c>
      <c r="M44" s="204">
        <v>0</v>
      </c>
      <c r="N44" s="204">
        <v>0</v>
      </c>
      <c r="O44" s="206">
        <v>0</v>
      </c>
      <c r="P44" s="206">
        <v>0</v>
      </c>
      <c r="Q44" s="206">
        <v>0</v>
      </c>
      <c r="R44" s="204">
        <v>0</v>
      </c>
      <c r="S44" s="90"/>
    </row>
    <row r="45" spans="1:19" s="15" customFormat="1" ht="36.75" customHeight="1">
      <c r="A45" s="106"/>
      <c r="B45" s="390">
        <v>80146</v>
      </c>
      <c r="C45" s="390" t="s">
        <v>175</v>
      </c>
      <c r="D45" s="204">
        <v>8300</v>
      </c>
      <c r="E45" s="204">
        <v>1634</v>
      </c>
      <c r="F45" s="201">
        <f t="shared" si="1"/>
        <v>0.19686746987951806</v>
      </c>
      <c r="G45" s="204">
        <v>0</v>
      </c>
      <c r="H45" s="204">
        <v>0</v>
      </c>
      <c r="I45" s="204">
        <v>8300</v>
      </c>
      <c r="J45" s="204">
        <v>1634</v>
      </c>
      <c r="K45" s="204">
        <v>0</v>
      </c>
      <c r="L45" s="204">
        <v>0</v>
      </c>
      <c r="M45" s="204">
        <v>0</v>
      </c>
      <c r="N45" s="204">
        <v>0</v>
      </c>
      <c r="O45" s="206">
        <v>0</v>
      </c>
      <c r="P45" s="206">
        <v>0</v>
      </c>
      <c r="Q45" s="206">
        <v>0</v>
      </c>
      <c r="R45" s="204">
        <v>0</v>
      </c>
      <c r="S45" s="90"/>
    </row>
    <row r="46" spans="1:19" s="15" customFormat="1" ht="16.5" customHeight="1">
      <c r="A46" s="106"/>
      <c r="B46" s="390">
        <v>80195</v>
      </c>
      <c r="C46" s="390" t="s">
        <v>135</v>
      </c>
      <c r="D46" s="204">
        <v>61916</v>
      </c>
      <c r="E46" s="204">
        <v>38284.85</v>
      </c>
      <c r="F46" s="201">
        <f t="shared" si="1"/>
        <v>0.6183353252794108</v>
      </c>
      <c r="G46" s="204">
        <v>0</v>
      </c>
      <c r="H46" s="204">
        <v>0</v>
      </c>
      <c r="I46" s="204">
        <v>57916</v>
      </c>
      <c r="J46" s="204">
        <v>36585</v>
      </c>
      <c r="K46" s="204">
        <v>4000</v>
      </c>
      <c r="L46" s="204">
        <v>1699.85</v>
      </c>
      <c r="M46" s="204">
        <v>0</v>
      </c>
      <c r="N46" s="204">
        <v>0</v>
      </c>
      <c r="O46" s="206">
        <v>0</v>
      </c>
      <c r="P46" s="206">
        <v>0</v>
      </c>
      <c r="Q46" s="206">
        <v>0</v>
      </c>
      <c r="R46" s="204">
        <v>0</v>
      </c>
      <c r="S46" s="90"/>
    </row>
    <row r="47" spans="1:19" s="15" customFormat="1" ht="16.5" customHeight="1">
      <c r="A47" s="110">
        <v>851</v>
      </c>
      <c r="B47" s="391"/>
      <c r="C47" s="391" t="s">
        <v>176</v>
      </c>
      <c r="D47" s="203">
        <f>SUM(D48:D49)</f>
        <v>76710</v>
      </c>
      <c r="E47" s="203">
        <f>SUM(E48:E49)</f>
        <v>20662.13</v>
      </c>
      <c r="F47" s="198">
        <f t="shared" si="1"/>
        <v>0.26935380002607223</v>
      </c>
      <c r="G47" s="203">
        <f aca="true" t="shared" si="8" ref="G47:L47">SUM(G48:G49)</f>
        <v>22710</v>
      </c>
      <c r="H47" s="203">
        <f t="shared" si="8"/>
        <v>11652.07</v>
      </c>
      <c r="I47" s="203">
        <f t="shared" si="8"/>
        <v>44000</v>
      </c>
      <c r="J47" s="203">
        <f t="shared" si="8"/>
        <v>9010.06</v>
      </c>
      <c r="K47" s="203">
        <f t="shared" si="8"/>
        <v>10000</v>
      </c>
      <c r="L47" s="203">
        <f t="shared" si="8"/>
        <v>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90"/>
    </row>
    <row r="48" spans="1:19" s="15" customFormat="1" ht="17.25" customHeight="1">
      <c r="A48" s="106"/>
      <c r="B48" s="390">
        <v>85153</v>
      </c>
      <c r="C48" s="390" t="s">
        <v>177</v>
      </c>
      <c r="D48" s="204">
        <v>6000</v>
      </c>
      <c r="E48" s="204">
        <v>380</v>
      </c>
      <c r="F48" s="201">
        <f t="shared" si="1"/>
        <v>0.06333333333333334</v>
      </c>
      <c r="G48" s="204">
        <v>0</v>
      </c>
      <c r="H48" s="204"/>
      <c r="I48" s="204">
        <v>6000</v>
      </c>
      <c r="J48" s="204">
        <v>380</v>
      </c>
      <c r="K48" s="204">
        <v>0</v>
      </c>
      <c r="L48" s="204">
        <v>0</v>
      </c>
      <c r="M48" s="204">
        <v>0</v>
      </c>
      <c r="N48" s="204">
        <v>0</v>
      </c>
      <c r="O48" s="206">
        <v>0</v>
      </c>
      <c r="P48" s="206">
        <v>0</v>
      </c>
      <c r="Q48" s="206">
        <v>0</v>
      </c>
      <c r="R48" s="204">
        <v>0</v>
      </c>
      <c r="S48" s="90"/>
    </row>
    <row r="49" spans="1:19" s="15" customFormat="1" ht="24" customHeight="1">
      <c r="A49" s="106"/>
      <c r="B49" s="390">
        <v>85154</v>
      </c>
      <c r="C49" s="390" t="s">
        <v>178</v>
      </c>
      <c r="D49" s="204">
        <v>70710</v>
      </c>
      <c r="E49" s="204">
        <v>20282.13</v>
      </c>
      <c r="F49" s="201">
        <f t="shared" si="1"/>
        <v>0.2868353839626644</v>
      </c>
      <c r="G49" s="204">
        <v>22710</v>
      </c>
      <c r="H49" s="290">
        <v>11652.07</v>
      </c>
      <c r="I49" s="204">
        <v>38000</v>
      </c>
      <c r="J49" s="204">
        <v>8630.06</v>
      </c>
      <c r="K49" s="204">
        <v>10000</v>
      </c>
      <c r="L49" s="204">
        <v>0</v>
      </c>
      <c r="M49" s="204">
        <v>0</v>
      </c>
      <c r="N49" s="204">
        <v>0</v>
      </c>
      <c r="O49" s="206">
        <v>0</v>
      </c>
      <c r="P49" s="206">
        <v>0</v>
      </c>
      <c r="Q49" s="206">
        <v>0</v>
      </c>
      <c r="R49" s="204">
        <v>0</v>
      </c>
      <c r="S49" s="90"/>
    </row>
    <row r="50" spans="1:19" s="15" customFormat="1" ht="19.5" customHeight="1">
      <c r="A50" s="110">
        <v>852</v>
      </c>
      <c r="B50" s="391"/>
      <c r="C50" s="391" t="s">
        <v>320</v>
      </c>
      <c r="D50" s="203">
        <f aca="true" t="shared" si="9" ref="D50:Q50">SUM(D51:D61)</f>
        <v>2765137.02</v>
      </c>
      <c r="E50" s="203">
        <f t="shared" si="9"/>
        <v>1433366.3499999999</v>
      </c>
      <c r="F50" s="198">
        <f t="shared" si="1"/>
        <v>0.518370821999989</v>
      </c>
      <c r="G50" s="203">
        <f t="shared" si="9"/>
        <v>409752</v>
      </c>
      <c r="H50" s="203">
        <f t="shared" si="9"/>
        <v>222778.93</v>
      </c>
      <c r="I50" s="203">
        <f t="shared" si="9"/>
        <v>196474.02</v>
      </c>
      <c r="J50" s="203">
        <f t="shared" si="9"/>
        <v>90409.88999999998</v>
      </c>
      <c r="K50" s="203">
        <f t="shared" si="9"/>
        <v>0</v>
      </c>
      <c r="L50" s="203">
        <f t="shared" si="9"/>
        <v>0</v>
      </c>
      <c r="M50" s="205">
        <f t="shared" si="9"/>
        <v>2140072</v>
      </c>
      <c r="N50" s="205">
        <f t="shared" si="9"/>
        <v>1116177.53</v>
      </c>
      <c r="O50" s="203">
        <f t="shared" si="9"/>
        <v>18839</v>
      </c>
      <c r="P50" s="203">
        <f t="shared" si="9"/>
        <v>4000</v>
      </c>
      <c r="Q50" s="203">
        <f t="shared" si="9"/>
        <v>0</v>
      </c>
      <c r="R50" s="203">
        <v>0</v>
      </c>
      <c r="S50" s="90"/>
    </row>
    <row r="51" spans="1:19" s="15" customFormat="1" ht="27" customHeight="1">
      <c r="A51" s="106"/>
      <c r="B51" s="390">
        <v>85202</v>
      </c>
      <c r="C51" s="390" t="s">
        <v>294</v>
      </c>
      <c r="D51" s="204">
        <v>97800</v>
      </c>
      <c r="E51" s="204">
        <v>40663.68</v>
      </c>
      <c r="F51" s="201">
        <f t="shared" si="1"/>
        <v>0.4157840490797546</v>
      </c>
      <c r="G51" s="204">
        <v>0</v>
      </c>
      <c r="H51" s="204"/>
      <c r="I51" s="204">
        <v>97800</v>
      </c>
      <c r="J51" s="204">
        <v>40663.68</v>
      </c>
      <c r="K51" s="204">
        <v>0</v>
      </c>
      <c r="L51" s="204">
        <v>0</v>
      </c>
      <c r="M51" s="204">
        <v>0</v>
      </c>
      <c r="N51" s="204">
        <v>0</v>
      </c>
      <c r="O51" s="206">
        <v>0</v>
      </c>
      <c r="P51" s="206">
        <v>0</v>
      </c>
      <c r="Q51" s="206">
        <v>0</v>
      </c>
      <c r="R51" s="204">
        <v>0</v>
      </c>
      <c r="S51" s="90"/>
    </row>
    <row r="52" spans="1:19" s="15" customFormat="1" ht="27" customHeight="1">
      <c r="A52" s="106"/>
      <c r="B52" s="390">
        <v>85206</v>
      </c>
      <c r="C52" s="390" t="s">
        <v>379</v>
      </c>
      <c r="D52" s="204">
        <v>32405</v>
      </c>
      <c r="E52" s="204">
        <v>3860.48</v>
      </c>
      <c r="F52" s="201">
        <f t="shared" si="1"/>
        <v>0.11913223268014195</v>
      </c>
      <c r="G52" s="204">
        <v>32405</v>
      </c>
      <c r="H52" s="204">
        <v>3860.48</v>
      </c>
      <c r="I52" s="204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6">
        <v>0</v>
      </c>
      <c r="P52" s="206">
        <v>0</v>
      </c>
      <c r="Q52" s="206">
        <v>0</v>
      </c>
      <c r="R52" s="204">
        <v>0</v>
      </c>
      <c r="S52" s="90"/>
    </row>
    <row r="53" spans="1:19" s="15" customFormat="1" ht="86.25" customHeight="1">
      <c r="A53" s="106"/>
      <c r="B53" s="390">
        <v>85212</v>
      </c>
      <c r="C53" s="390" t="s">
        <v>321</v>
      </c>
      <c r="D53" s="204">
        <v>1984613</v>
      </c>
      <c r="E53" s="204">
        <v>1000038.03</v>
      </c>
      <c r="F53" s="201">
        <f t="shared" si="1"/>
        <v>0.5038957368514668</v>
      </c>
      <c r="G53" s="204">
        <v>118693</v>
      </c>
      <c r="H53" s="204">
        <v>62175.9</v>
      </c>
      <c r="I53" s="204">
        <v>11308</v>
      </c>
      <c r="J53" s="204">
        <v>6786.06</v>
      </c>
      <c r="K53" s="204">
        <v>0</v>
      </c>
      <c r="L53" s="204">
        <v>0</v>
      </c>
      <c r="M53" s="206">
        <v>1854612</v>
      </c>
      <c r="N53" s="204">
        <v>931076.07</v>
      </c>
      <c r="O53" s="206">
        <v>0</v>
      </c>
      <c r="P53" s="206">
        <v>0</v>
      </c>
      <c r="Q53" s="206">
        <v>0</v>
      </c>
      <c r="R53" s="204">
        <v>0</v>
      </c>
      <c r="S53" s="90"/>
    </row>
    <row r="54" spans="1:19" s="15" customFormat="1" ht="122.25" customHeight="1">
      <c r="A54" s="106"/>
      <c r="B54" s="390">
        <v>85213</v>
      </c>
      <c r="C54" s="390" t="s">
        <v>182</v>
      </c>
      <c r="D54" s="204">
        <v>22968</v>
      </c>
      <c r="E54" s="204">
        <v>13931.1</v>
      </c>
      <c r="F54" s="201">
        <f t="shared" si="1"/>
        <v>0.6065438871473354</v>
      </c>
      <c r="G54" s="204">
        <v>0</v>
      </c>
      <c r="H54" s="204">
        <v>0</v>
      </c>
      <c r="I54" s="204">
        <v>22968</v>
      </c>
      <c r="J54" s="204">
        <v>13931.1</v>
      </c>
      <c r="K54" s="204">
        <v>0</v>
      </c>
      <c r="L54" s="204">
        <v>0</v>
      </c>
      <c r="M54" s="204">
        <v>0</v>
      </c>
      <c r="N54" s="204">
        <v>0</v>
      </c>
      <c r="O54" s="206">
        <v>0</v>
      </c>
      <c r="P54" s="206">
        <v>0</v>
      </c>
      <c r="Q54" s="206">
        <v>0</v>
      </c>
      <c r="R54" s="204">
        <v>0</v>
      </c>
      <c r="S54" s="90"/>
    </row>
    <row r="55" spans="1:19" s="15" customFormat="1" ht="26.25" customHeight="1">
      <c r="A55" s="106"/>
      <c r="B55" s="390">
        <v>85214</v>
      </c>
      <c r="C55" s="390" t="s">
        <v>183</v>
      </c>
      <c r="D55" s="204">
        <v>103368</v>
      </c>
      <c r="E55" s="204">
        <v>60161.45</v>
      </c>
      <c r="F55" s="201">
        <f t="shared" si="1"/>
        <v>0.5820123248974537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84529</v>
      </c>
      <c r="N55" s="204">
        <v>56161.45</v>
      </c>
      <c r="O55" s="206">
        <v>18839</v>
      </c>
      <c r="P55" s="206">
        <v>4000</v>
      </c>
      <c r="Q55" s="206">
        <v>0</v>
      </c>
      <c r="R55" s="204">
        <v>0</v>
      </c>
      <c r="S55" s="90"/>
    </row>
    <row r="56" spans="1:19" s="15" customFormat="1" ht="16.5" customHeight="1">
      <c r="A56" s="106"/>
      <c r="B56" s="390">
        <v>85215</v>
      </c>
      <c r="C56" s="390" t="s">
        <v>184</v>
      </c>
      <c r="D56" s="204">
        <v>6000</v>
      </c>
      <c r="E56" s="204">
        <v>0</v>
      </c>
      <c r="F56" s="201">
        <f t="shared" si="1"/>
        <v>0</v>
      </c>
      <c r="G56" s="204">
        <v>0</v>
      </c>
      <c r="H56" s="204">
        <v>0</v>
      </c>
      <c r="I56" s="204">
        <v>0</v>
      </c>
      <c r="J56" s="204">
        <v>0</v>
      </c>
      <c r="K56" s="204">
        <v>0</v>
      </c>
      <c r="L56" s="204">
        <v>0</v>
      </c>
      <c r="M56" s="204">
        <v>6000</v>
      </c>
      <c r="N56" s="204">
        <v>0</v>
      </c>
      <c r="O56" s="206">
        <v>0</v>
      </c>
      <c r="P56" s="206">
        <v>0</v>
      </c>
      <c r="Q56" s="206">
        <v>0</v>
      </c>
      <c r="R56" s="204">
        <v>0</v>
      </c>
      <c r="S56" s="90"/>
    </row>
    <row r="57" spans="1:19" s="15" customFormat="1" ht="18.75" customHeight="1">
      <c r="A57" s="106"/>
      <c r="B57" s="390">
        <v>85216</v>
      </c>
      <c r="C57" s="390" t="s">
        <v>185</v>
      </c>
      <c r="D57" s="204">
        <v>102770</v>
      </c>
      <c r="E57" s="204">
        <v>76847.37</v>
      </c>
      <c r="F57" s="201">
        <f t="shared" si="1"/>
        <v>0.7477607278388634</v>
      </c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102770</v>
      </c>
      <c r="N57" s="204">
        <v>76847.37</v>
      </c>
      <c r="O57" s="206">
        <v>0</v>
      </c>
      <c r="P57" s="206">
        <v>0</v>
      </c>
      <c r="Q57" s="206">
        <v>0</v>
      </c>
      <c r="R57" s="204">
        <v>0</v>
      </c>
      <c r="S57" s="90"/>
    </row>
    <row r="58" spans="1:19" s="15" customFormat="1" ht="27.75" customHeight="1">
      <c r="A58" s="106"/>
      <c r="B58" s="390">
        <v>85218</v>
      </c>
      <c r="C58" s="390" t="s">
        <v>326</v>
      </c>
      <c r="D58" s="204">
        <v>7192.02</v>
      </c>
      <c r="E58" s="204">
        <v>3559.45</v>
      </c>
      <c r="F58" s="201">
        <f t="shared" si="1"/>
        <v>0.4949165881073745</v>
      </c>
      <c r="G58" s="204">
        <v>0</v>
      </c>
      <c r="H58" s="204">
        <v>0</v>
      </c>
      <c r="I58" s="204">
        <v>7192.02</v>
      </c>
      <c r="J58" s="204">
        <v>3559.45</v>
      </c>
      <c r="K58" s="204">
        <v>0</v>
      </c>
      <c r="L58" s="204">
        <v>0</v>
      </c>
      <c r="M58" s="204">
        <v>0</v>
      </c>
      <c r="N58" s="204">
        <v>0</v>
      </c>
      <c r="O58" s="206">
        <v>0</v>
      </c>
      <c r="P58" s="206">
        <v>0</v>
      </c>
      <c r="Q58" s="206">
        <v>0</v>
      </c>
      <c r="R58" s="204"/>
      <c r="S58" s="90"/>
    </row>
    <row r="59" spans="1:19" s="15" customFormat="1" ht="24">
      <c r="A59" s="106"/>
      <c r="B59" s="390">
        <v>85219</v>
      </c>
      <c r="C59" s="390" t="s">
        <v>186</v>
      </c>
      <c r="D59" s="204">
        <v>311511</v>
      </c>
      <c r="E59" s="204">
        <v>180651.91</v>
      </c>
      <c r="F59" s="201">
        <f t="shared" si="1"/>
        <v>0.5799214473967211</v>
      </c>
      <c r="G59" s="204">
        <v>251105</v>
      </c>
      <c r="H59" s="204">
        <v>155018.47</v>
      </c>
      <c r="I59" s="204">
        <v>57206</v>
      </c>
      <c r="J59" s="204">
        <v>25469.6</v>
      </c>
      <c r="K59" s="204">
        <v>0</v>
      </c>
      <c r="L59" s="204"/>
      <c r="M59" s="204">
        <v>3200</v>
      </c>
      <c r="N59" s="204">
        <v>163.84</v>
      </c>
      <c r="O59" s="206">
        <v>0</v>
      </c>
      <c r="P59" s="206">
        <v>0</v>
      </c>
      <c r="Q59" s="206">
        <v>0</v>
      </c>
      <c r="R59" s="204">
        <v>0</v>
      </c>
      <c r="S59" s="90"/>
    </row>
    <row r="60" spans="1:19" s="15" customFormat="1" ht="36">
      <c r="A60" s="106"/>
      <c r="B60" s="390">
        <v>85228</v>
      </c>
      <c r="C60" s="390" t="s">
        <v>187</v>
      </c>
      <c r="D60" s="204">
        <v>7549</v>
      </c>
      <c r="E60" s="204">
        <v>1724.08</v>
      </c>
      <c r="F60" s="201">
        <f t="shared" si="1"/>
        <v>0.22838521658497812</v>
      </c>
      <c r="G60" s="204">
        <v>7549</v>
      </c>
      <c r="H60" s="204">
        <v>1724.08</v>
      </c>
      <c r="I60" s="204">
        <v>0</v>
      </c>
      <c r="J60" s="204">
        <v>0</v>
      </c>
      <c r="K60" s="204">
        <v>0</v>
      </c>
      <c r="L60" s="204">
        <v>0</v>
      </c>
      <c r="M60" s="204">
        <v>0</v>
      </c>
      <c r="N60" s="204">
        <v>0</v>
      </c>
      <c r="O60" s="206">
        <v>0</v>
      </c>
      <c r="P60" s="206">
        <v>0</v>
      </c>
      <c r="Q60" s="206">
        <v>0</v>
      </c>
      <c r="R60" s="204">
        <v>0</v>
      </c>
      <c r="S60" s="90"/>
    </row>
    <row r="61" spans="1:19" s="15" customFormat="1" ht="16.5" customHeight="1">
      <c r="A61" s="106"/>
      <c r="B61" s="390">
        <v>85295</v>
      </c>
      <c r="C61" s="390" t="s">
        <v>135</v>
      </c>
      <c r="D61" s="204">
        <v>88961</v>
      </c>
      <c r="E61" s="204">
        <v>51928.8</v>
      </c>
      <c r="F61" s="201">
        <f t="shared" si="1"/>
        <v>0.5837254527264757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/>
      <c r="M61" s="204">
        <v>88961</v>
      </c>
      <c r="N61" s="204">
        <v>51928.8</v>
      </c>
      <c r="O61" s="206">
        <v>0</v>
      </c>
      <c r="P61" s="206">
        <v>0</v>
      </c>
      <c r="Q61" s="206">
        <v>0</v>
      </c>
      <c r="R61" s="204">
        <v>0</v>
      </c>
      <c r="S61" s="90"/>
    </row>
    <row r="62" spans="1:19" s="15" customFormat="1" ht="34.5" customHeight="1">
      <c r="A62" s="110">
        <v>853</v>
      </c>
      <c r="B62" s="391"/>
      <c r="C62" s="391" t="s">
        <v>278</v>
      </c>
      <c r="D62" s="203">
        <f>SUM(D63)</f>
        <v>749723</v>
      </c>
      <c r="E62" s="203">
        <f>SUM(E63)</f>
        <v>269347.95</v>
      </c>
      <c r="F62" s="198">
        <f t="shared" si="1"/>
        <v>0.35926328790766726</v>
      </c>
      <c r="G62" s="203">
        <f aca="true" t="shared" si="10" ref="G62:R62">SUM(G63)</f>
        <v>0</v>
      </c>
      <c r="H62" s="203">
        <f t="shared" si="10"/>
        <v>0</v>
      </c>
      <c r="I62" s="203">
        <f t="shared" si="10"/>
        <v>0</v>
      </c>
      <c r="J62" s="203">
        <f t="shared" si="10"/>
        <v>0</v>
      </c>
      <c r="K62" s="203">
        <f t="shared" si="10"/>
        <v>0</v>
      </c>
      <c r="L62" s="203">
        <f t="shared" si="10"/>
        <v>0</v>
      </c>
      <c r="M62" s="203">
        <f t="shared" si="10"/>
        <v>0</v>
      </c>
      <c r="N62" s="203">
        <f t="shared" si="10"/>
        <v>0</v>
      </c>
      <c r="O62" s="205">
        <f t="shared" si="10"/>
        <v>749723</v>
      </c>
      <c r="P62" s="205">
        <f t="shared" si="10"/>
        <v>269347.95</v>
      </c>
      <c r="Q62" s="205">
        <f t="shared" si="10"/>
        <v>0</v>
      </c>
      <c r="R62" s="205">
        <f t="shared" si="10"/>
        <v>0</v>
      </c>
      <c r="S62" s="90"/>
    </row>
    <row r="63" spans="1:19" s="15" customFormat="1" ht="16.5" customHeight="1">
      <c r="A63" s="106"/>
      <c r="B63" s="390">
        <v>85395</v>
      </c>
      <c r="C63" s="390" t="s">
        <v>135</v>
      </c>
      <c r="D63" s="204">
        <v>749723</v>
      </c>
      <c r="E63" s="204">
        <v>269347.95</v>
      </c>
      <c r="F63" s="201">
        <f t="shared" si="1"/>
        <v>0.35926328790766726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4">
        <v>0</v>
      </c>
      <c r="M63" s="204">
        <v>0</v>
      </c>
      <c r="N63" s="204">
        <v>0</v>
      </c>
      <c r="O63" s="206">
        <v>749723</v>
      </c>
      <c r="P63" s="206">
        <v>269347.95</v>
      </c>
      <c r="Q63" s="206">
        <v>0</v>
      </c>
      <c r="R63" s="204">
        <v>0</v>
      </c>
      <c r="S63" s="90"/>
    </row>
    <row r="64" spans="1:19" s="15" customFormat="1" ht="27" customHeight="1">
      <c r="A64" s="110">
        <v>854</v>
      </c>
      <c r="B64" s="390"/>
      <c r="C64" s="391" t="s">
        <v>280</v>
      </c>
      <c r="D64" s="203">
        <f>SUM(D65)</f>
        <v>81922</v>
      </c>
      <c r="E64" s="203">
        <f>SUM(E65)</f>
        <v>75404.16</v>
      </c>
      <c r="F64" s="198">
        <f t="shared" si="1"/>
        <v>0.9204384658577672</v>
      </c>
      <c r="G64" s="203">
        <f aca="true" t="shared" si="11" ref="G64:R64">SUM(G65)</f>
        <v>0</v>
      </c>
      <c r="H64" s="203">
        <f t="shared" si="11"/>
        <v>0</v>
      </c>
      <c r="I64" s="203">
        <f t="shared" si="11"/>
        <v>0</v>
      </c>
      <c r="J64" s="203">
        <f t="shared" si="11"/>
        <v>0</v>
      </c>
      <c r="K64" s="203">
        <f t="shared" si="11"/>
        <v>0</v>
      </c>
      <c r="L64" s="203">
        <f t="shared" si="11"/>
        <v>0</v>
      </c>
      <c r="M64" s="203">
        <f t="shared" si="11"/>
        <v>81922</v>
      </c>
      <c r="N64" s="203">
        <f t="shared" si="11"/>
        <v>75404.16</v>
      </c>
      <c r="O64" s="203">
        <f t="shared" si="11"/>
        <v>0</v>
      </c>
      <c r="P64" s="203">
        <f t="shared" si="11"/>
        <v>0</v>
      </c>
      <c r="Q64" s="203">
        <f t="shared" si="11"/>
        <v>0</v>
      </c>
      <c r="R64" s="203">
        <f t="shared" si="11"/>
        <v>0</v>
      </c>
      <c r="S64" s="90"/>
    </row>
    <row r="65" spans="1:19" s="15" customFormat="1" ht="25.5" customHeight="1">
      <c r="A65" s="106"/>
      <c r="B65" s="390">
        <v>85415</v>
      </c>
      <c r="C65" s="390" t="s">
        <v>263</v>
      </c>
      <c r="D65" s="204">
        <v>81922</v>
      </c>
      <c r="E65" s="204">
        <v>75404.16</v>
      </c>
      <c r="F65" s="201">
        <f t="shared" si="1"/>
        <v>0.9204384658577672</v>
      </c>
      <c r="G65" s="204">
        <v>0</v>
      </c>
      <c r="H65" s="204">
        <v>0</v>
      </c>
      <c r="I65" s="204">
        <v>0</v>
      </c>
      <c r="J65" s="204">
        <v>0</v>
      </c>
      <c r="K65" s="204">
        <v>0</v>
      </c>
      <c r="L65" s="204">
        <v>0</v>
      </c>
      <c r="M65" s="204">
        <v>81922</v>
      </c>
      <c r="N65" s="204">
        <v>75404.16</v>
      </c>
      <c r="O65" s="204">
        <v>0</v>
      </c>
      <c r="P65" s="204">
        <v>0</v>
      </c>
      <c r="Q65" s="206">
        <v>0</v>
      </c>
      <c r="R65" s="204">
        <v>0</v>
      </c>
      <c r="S65" s="90"/>
    </row>
    <row r="66" spans="1:19" s="15" customFormat="1" ht="24">
      <c r="A66" s="110">
        <v>900</v>
      </c>
      <c r="B66" s="391"/>
      <c r="C66" s="391" t="s">
        <v>188</v>
      </c>
      <c r="D66" s="203">
        <f>SUM(D67:D72)</f>
        <v>736110</v>
      </c>
      <c r="E66" s="203">
        <f>SUM(E67:E72)</f>
        <v>254020</v>
      </c>
      <c r="F66" s="198">
        <f t="shared" si="1"/>
        <v>0.34508429446685956</v>
      </c>
      <c r="G66" s="203">
        <f aca="true" t="shared" si="12" ref="G66:L66">SUM(G67:G72)</f>
        <v>0</v>
      </c>
      <c r="H66" s="203">
        <f t="shared" si="12"/>
        <v>0</v>
      </c>
      <c r="I66" s="203">
        <f t="shared" si="12"/>
        <v>606510</v>
      </c>
      <c r="J66" s="203">
        <f t="shared" si="12"/>
        <v>228020</v>
      </c>
      <c r="K66" s="205">
        <f t="shared" si="12"/>
        <v>129600</v>
      </c>
      <c r="L66" s="203">
        <f t="shared" si="12"/>
        <v>26000</v>
      </c>
      <c r="M66" s="203">
        <v>0</v>
      </c>
      <c r="N66" s="203">
        <v>0</v>
      </c>
      <c r="O66" s="203">
        <v>0</v>
      </c>
      <c r="P66" s="203">
        <v>0</v>
      </c>
      <c r="Q66" s="203">
        <v>0</v>
      </c>
      <c r="R66" s="203">
        <v>0</v>
      </c>
      <c r="S66" s="90"/>
    </row>
    <row r="67" spans="1:19" s="15" customFormat="1" ht="24">
      <c r="A67" s="106"/>
      <c r="B67" s="390">
        <v>90001</v>
      </c>
      <c r="C67" s="390" t="s">
        <v>121</v>
      </c>
      <c r="D67" s="204">
        <v>129600</v>
      </c>
      <c r="E67" s="204">
        <v>26000</v>
      </c>
      <c r="F67" s="201">
        <f t="shared" si="1"/>
        <v>0.2006172839506173</v>
      </c>
      <c r="G67" s="204">
        <v>0</v>
      </c>
      <c r="H67" s="204">
        <v>0</v>
      </c>
      <c r="I67" s="204">
        <v>0</v>
      </c>
      <c r="J67" s="204">
        <v>0</v>
      </c>
      <c r="K67" s="206">
        <v>129600</v>
      </c>
      <c r="L67" s="204">
        <v>26000</v>
      </c>
      <c r="M67" s="204">
        <v>0</v>
      </c>
      <c r="N67" s="204">
        <v>0</v>
      </c>
      <c r="O67" s="206">
        <v>0</v>
      </c>
      <c r="P67" s="206">
        <v>0</v>
      </c>
      <c r="Q67" s="206">
        <v>0</v>
      </c>
      <c r="R67" s="204">
        <v>0</v>
      </c>
      <c r="S67" s="90"/>
    </row>
    <row r="68" spans="1:19" s="15" customFormat="1" ht="21.75" customHeight="1">
      <c r="A68" s="106"/>
      <c r="B68" s="390">
        <v>90002</v>
      </c>
      <c r="C68" s="392" t="s">
        <v>420</v>
      </c>
      <c r="D68" s="204">
        <v>300000</v>
      </c>
      <c r="E68" s="204">
        <v>9385.9</v>
      </c>
      <c r="F68" s="201">
        <f t="shared" si="1"/>
        <v>0.03128633333333333</v>
      </c>
      <c r="G68" s="204">
        <v>0</v>
      </c>
      <c r="H68" s="204">
        <v>0</v>
      </c>
      <c r="I68" s="204">
        <v>300000</v>
      </c>
      <c r="J68" s="204">
        <v>9385.9</v>
      </c>
      <c r="K68" s="206">
        <v>0</v>
      </c>
      <c r="L68" s="204">
        <v>0</v>
      </c>
      <c r="M68" s="204">
        <v>0</v>
      </c>
      <c r="N68" s="204">
        <v>0</v>
      </c>
      <c r="O68" s="206">
        <v>0</v>
      </c>
      <c r="P68" s="206">
        <v>0</v>
      </c>
      <c r="Q68" s="206">
        <v>0</v>
      </c>
      <c r="R68" s="204">
        <v>0</v>
      </c>
      <c r="S68" s="90"/>
    </row>
    <row r="69" spans="1:19" s="15" customFormat="1" ht="26.25" customHeight="1">
      <c r="A69" s="106"/>
      <c r="B69" s="390">
        <v>90003</v>
      </c>
      <c r="C69" s="390" t="s">
        <v>189</v>
      </c>
      <c r="D69" s="204">
        <v>16000</v>
      </c>
      <c r="E69" s="204">
        <v>4866.18</v>
      </c>
      <c r="F69" s="201">
        <f t="shared" si="1"/>
        <v>0.30413625</v>
      </c>
      <c r="G69" s="204">
        <v>0</v>
      </c>
      <c r="H69" s="204">
        <v>0</v>
      </c>
      <c r="I69" s="204">
        <v>16000</v>
      </c>
      <c r="J69" s="204">
        <v>4866.18</v>
      </c>
      <c r="K69" s="204">
        <v>0</v>
      </c>
      <c r="L69" s="204">
        <v>0</v>
      </c>
      <c r="M69" s="204">
        <v>0</v>
      </c>
      <c r="N69" s="204">
        <v>0</v>
      </c>
      <c r="O69" s="206">
        <v>0</v>
      </c>
      <c r="P69" s="206">
        <v>0</v>
      </c>
      <c r="Q69" s="206">
        <v>0</v>
      </c>
      <c r="R69" s="204">
        <v>0</v>
      </c>
      <c r="S69" s="90"/>
    </row>
    <row r="70" spans="1:19" s="15" customFormat="1" ht="24">
      <c r="A70" s="106"/>
      <c r="B70" s="390">
        <v>90015</v>
      </c>
      <c r="C70" s="390" t="s">
        <v>190</v>
      </c>
      <c r="D70" s="204">
        <v>251289</v>
      </c>
      <c r="E70" s="204">
        <v>206120.67</v>
      </c>
      <c r="F70" s="201">
        <f t="shared" si="1"/>
        <v>0.8202534531953249</v>
      </c>
      <c r="G70" s="204">
        <v>0</v>
      </c>
      <c r="H70" s="204">
        <v>0</v>
      </c>
      <c r="I70" s="204">
        <v>251289</v>
      </c>
      <c r="J70" s="204">
        <v>206120.67</v>
      </c>
      <c r="K70" s="204">
        <v>0</v>
      </c>
      <c r="L70" s="204">
        <v>0</v>
      </c>
      <c r="M70" s="204">
        <v>0</v>
      </c>
      <c r="N70" s="204">
        <v>0</v>
      </c>
      <c r="O70" s="206">
        <v>0</v>
      </c>
      <c r="P70" s="206">
        <v>0</v>
      </c>
      <c r="Q70" s="206">
        <v>0</v>
      </c>
      <c r="R70" s="204">
        <v>0</v>
      </c>
      <c r="S70" s="90"/>
    </row>
    <row r="71" spans="1:19" s="15" customFormat="1" ht="72" customHeight="1">
      <c r="A71" s="106"/>
      <c r="B71" s="390">
        <v>90019</v>
      </c>
      <c r="C71" s="226" t="s">
        <v>281</v>
      </c>
      <c r="D71" s="204">
        <v>29221</v>
      </c>
      <c r="E71" s="204">
        <v>0</v>
      </c>
      <c r="F71" s="201">
        <f t="shared" si="1"/>
        <v>0</v>
      </c>
      <c r="G71" s="204">
        <v>0</v>
      </c>
      <c r="H71" s="204">
        <v>0</v>
      </c>
      <c r="I71" s="204">
        <v>29221</v>
      </c>
      <c r="J71" s="204">
        <v>0</v>
      </c>
      <c r="K71" s="204">
        <v>0</v>
      </c>
      <c r="L71" s="204">
        <v>0</v>
      </c>
      <c r="M71" s="204">
        <v>0</v>
      </c>
      <c r="N71" s="204">
        <v>0</v>
      </c>
      <c r="O71" s="206">
        <v>0</v>
      </c>
      <c r="P71" s="206">
        <v>0</v>
      </c>
      <c r="Q71" s="206">
        <v>0</v>
      </c>
      <c r="R71" s="204">
        <v>0</v>
      </c>
      <c r="S71" s="90"/>
    </row>
    <row r="72" spans="1:19" s="15" customFormat="1" ht="19.5" customHeight="1">
      <c r="A72" s="106"/>
      <c r="B72" s="390">
        <v>90095</v>
      </c>
      <c r="C72" s="390" t="s">
        <v>135</v>
      </c>
      <c r="D72" s="204">
        <v>10000</v>
      </c>
      <c r="E72" s="204">
        <v>7647.25</v>
      </c>
      <c r="F72" s="201">
        <f t="shared" si="1"/>
        <v>0.764725</v>
      </c>
      <c r="G72" s="204">
        <v>0</v>
      </c>
      <c r="H72" s="204">
        <v>0</v>
      </c>
      <c r="I72" s="204">
        <v>10000</v>
      </c>
      <c r="J72" s="204">
        <v>7647.25</v>
      </c>
      <c r="K72" s="204">
        <v>0</v>
      </c>
      <c r="L72" s="204">
        <v>0</v>
      </c>
      <c r="M72" s="204">
        <v>0</v>
      </c>
      <c r="N72" s="204">
        <v>0</v>
      </c>
      <c r="O72" s="206">
        <v>0</v>
      </c>
      <c r="P72" s="206">
        <v>0</v>
      </c>
      <c r="Q72" s="206">
        <v>0</v>
      </c>
      <c r="R72" s="204">
        <v>0</v>
      </c>
      <c r="S72" s="90"/>
    </row>
    <row r="73" spans="1:19" s="15" customFormat="1" ht="35.25" customHeight="1">
      <c r="A73" s="110">
        <v>921</v>
      </c>
      <c r="B73" s="391"/>
      <c r="C73" s="391" t="s">
        <v>191</v>
      </c>
      <c r="D73" s="203">
        <f>SUM(D74:D75)</f>
        <v>79500</v>
      </c>
      <c r="E73" s="203">
        <f>SUM(E74:E75)</f>
        <v>35908.5</v>
      </c>
      <c r="F73" s="198">
        <f t="shared" si="1"/>
        <v>0.4516792452830189</v>
      </c>
      <c r="G73" s="203">
        <f aca="true" t="shared" si="13" ref="G73:L73">SUM(G74:G75)</f>
        <v>4500</v>
      </c>
      <c r="H73" s="203">
        <f t="shared" si="13"/>
        <v>0</v>
      </c>
      <c r="I73" s="203">
        <f t="shared" si="13"/>
        <v>10000</v>
      </c>
      <c r="J73" s="203">
        <f t="shared" si="13"/>
        <v>5908.5</v>
      </c>
      <c r="K73" s="205">
        <f t="shared" si="13"/>
        <v>65000</v>
      </c>
      <c r="L73" s="203">
        <f t="shared" si="13"/>
        <v>30000</v>
      </c>
      <c r="M73" s="203">
        <v>0</v>
      </c>
      <c r="N73" s="203">
        <v>0</v>
      </c>
      <c r="O73" s="203">
        <v>0</v>
      </c>
      <c r="P73" s="203">
        <v>0</v>
      </c>
      <c r="Q73" s="203">
        <v>0</v>
      </c>
      <c r="R73" s="203">
        <v>0</v>
      </c>
      <c r="S73" s="90"/>
    </row>
    <row r="74" spans="1:19" s="15" customFormat="1" ht="19.5" customHeight="1">
      <c r="A74" s="106"/>
      <c r="B74" s="390">
        <v>92116</v>
      </c>
      <c r="C74" s="390" t="s">
        <v>322</v>
      </c>
      <c r="D74" s="204">
        <v>65000</v>
      </c>
      <c r="E74" s="204">
        <v>30000</v>
      </c>
      <c r="F74" s="201">
        <f t="shared" si="1"/>
        <v>0.46153846153846156</v>
      </c>
      <c r="G74" s="204">
        <v>0</v>
      </c>
      <c r="H74" s="204">
        <v>0</v>
      </c>
      <c r="I74" s="204">
        <v>0</v>
      </c>
      <c r="J74" s="204">
        <v>0</v>
      </c>
      <c r="K74" s="206">
        <v>65000</v>
      </c>
      <c r="L74" s="204">
        <v>30000</v>
      </c>
      <c r="M74" s="204">
        <v>0</v>
      </c>
      <c r="N74" s="204">
        <v>0</v>
      </c>
      <c r="O74" s="206">
        <v>0</v>
      </c>
      <c r="P74" s="206">
        <v>0</v>
      </c>
      <c r="Q74" s="206">
        <v>0</v>
      </c>
      <c r="R74" s="204">
        <v>0</v>
      </c>
      <c r="S74" s="90"/>
    </row>
    <row r="75" spans="1:19" s="15" customFormat="1" ht="19.5" customHeight="1">
      <c r="A75" s="106"/>
      <c r="B75" s="390">
        <v>92195</v>
      </c>
      <c r="C75" s="390" t="s">
        <v>135</v>
      </c>
      <c r="D75" s="204">
        <v>14500</v>
      </c>
      <c r="E75" s="204">
        <v>5908.5</v>
      </c>
      <c r="F75" s="201">
        <f t="shared" si="1"/>
        <v>0.40748275862068967</v>
      </c>
      <c r="G75" s="204">
        <v>4500</v>
      </c>
      <c r="H75" s="204">
        <v>0</v>
      </c>
      <c r="I75" s="204">
        <v>10000</v>
      </c>
      <c r="J75" s="204">
        <v>5908.5</v>
      </c>
      <c r="K75" s="204">
        <v>0</v>
      </c>
      <c r="L75" s="204">
        <v>0</v>
      </c>
      <c r="M75" s="204">
        <v>0</v>
      </c>
      <c r="N75" s="204">
        <v>0</v>
      </c>
      <c r="O75" s="206">
        <v>0</v>
      </c>
      <c r="P75" s="206">
        <v>0</v>
      </c>
      <c r="Q75" s="206">
        <v>0</v>
      </c>
      <c r="R75" s="204">
        <v>0</v>
      </c>
      <c r="S75" s="90"/>
    </row>
    <row r="76" spans="1:19" s="15" customFormat="1" ht="19.5" customHeight="1">
      <c r="A76" s="110">
        <v>926</v>
      </c>
      <c r="B76" s="391"/>
      <c r="C76" s="391" t="s">
        <v>193</v>
      </c>
      <c r="D76" s="203">
        <f>SUM(D77:D78)</f>
        <v>74000</v>
      </c>
      <c r="E76" s="203">
        <f>SUM(E77:E78)</f>
        <v>17734.37</v>
      </c>
      <c r="F76" s="198">
        <f t="shared" si="1"/>
        <v>0.23965364864864863</v>
      </c>
      <c r="G76" s="203">
        <f aca="true" t="shared" si="14" ref="G76:L76">SUM(G77:G78)</f>
        <v>0</v>
      </c>
      <c r="H76" s="203">
        <f t="shared" si="14"/>
        <v>0</v>
      </c>
      <c r="I76" s="203">
        <f t="shared" si="14"/>
        <v>39000</v>
      </c>
      <c r="J76" s="203">
        <f t="shared" si="14"/>
        <v>2734.37</v>
      </c>
      <c r="K76" s="203">
        <f t="shared" si="14"/>
        <v>35000</v>
      </c>
      <c r="L76" s="203">
        <f t="shared" si="14"/>
        <v>15000</v>
      </c>
      <c r="M76" s="203">
        <v>0</v>
      </c>
      <c r="N76" s="203">
        <v>0</v>
      </c>
      <c r="O76" s="203">
        <v>0</v>
      </c>
      <c r="P76" s="203">
        <v>0</v>
      </c>
      <c r="Q76" s="203">
        <v>0</v>
      </c>
      <c r="R76" s="203">
        <v>0</v>
      </c>
      <c r="S76" s="90"/>
    </row>
    <row r="77" spans="1:19" s="15" customFormat="1" ht="28.5" customHeight="1">
      <c r="A77" s="106"/>
      <c r="B77" s="390">
        <v>92605</v>
      </c>
      <c r="C77" s="390" t="s">
        <v>194</v>
      </c>
      <c r="D77" s="204">
        <v>44000</v>
      </c>
      <c r="E77" s="204">
        <v>17586.77</v>
      </c>
      <c r="F77" s="201">
        <f t="shared" si="1"/>
        <v>0.3996993181818182</v>
      </c>
      <c r="G77" s="204">
        <v>0</v>
      </c>
      <c r="H77" s="204">
        <v>0</v>
      </c>
      <c r="I77" s="204">
        <v>9000</v>
      </c>
      <c r="J77" s="204">
        <v>2586.77</v>
      </c>
      <c r="K77" s="204">
        <v>35000</v>
      </c>
      <c r="L77" s="204">
        <v>15000</v>
      </c>
      <c r="M77" s="204">
        <v>0</v>
      </c>
      <c r="N77" s="204">
        <v>0</v>
      </c>
      <c r="O77" s="206">
        <v>0</v>
      </c>
      <c r="P77" s="206">
        <v>0</v>
      </c>
      <c r="Q77" s="206">
        <v>0</v>
      </c>
      <c r="R77" s="204">
        <v>0</v>
      </c>
      <c r="S77" s="90"/>
    </row>
    <row r="78" spans="1:19" s="15" customFormat="1" ht="19.5" customHeight="1">
      <c r="A78" s="106"/>
      <c r="B78" s="390">
        <v>92695</v>
      </c>
      <c r="C78" s="390" t="s">
        <v>135</v>
      </c>
      <c r="D78" s="204">
        <v>30000</v>
      </c>
      <c r="E78" s="204">
        <v>147.6</v>
      </c>
      <c r="F78" s="201">
        <f>SUM(E78/D78*100%)</f>
        <v>0.00492</v>
      </c>
      <c r="G78" s="204">
        <v>0</v>
      </c>
      <c r="H78" s="204">
        <v>0</v>
      </c>
      <c r="I78" s="204">
        <v>30000</v>
      </c>
      <c r="J78" s="204">
        <v>147.6</v>
      </c>
      <c r="K78" s="204">
        <v>0</v>
      </c>
      <c r="L78" s="204">
        <v>0</v>
      </c>
      <c r="M78" s="204">
        <v>0</v>
      </c>
      <c r="N78" s="204">
        <v>0</v>
      </c>
      <c r="O78" s="206">
        <v>0</v>
      </c>
      <c r="P78" s="206">
        <v>0</v>
      </c>
      <c r="Q78" s="206">
        <v>0</v>
      </c>
      <c r="R78" s="204">
        <v>0</v>
      </c>
      <c r="S78" s="90"/>
    </row>
    <row r="79" spans="1:19" s="17" customFormat="1" ht="24.75" customHeight="1">
      <c r="A79" s="436" t="s">
        <v>27</v>
      </c>
      <c r="B79" s="437"/>
      <c r="C79" s="438"/>
      <c r="D79" s="258">
        <f>SUM(D7+D11+D13+D18+D20+D24+D30+D32+D35+D37+D39+D47+D50+D62+D64+D66+D73+D76)</f>
        <v>13519420</v>
      </c>
      <c r="E79" s="258">
        <f>SUM(E7+E11+E13+E18+E20+E24+E30+E32+E35+E37+E39+E47+E50+E62+E64+E66+E73+E76)</f>
        <v>6465835.67</v>
      </c>
      <c r="F79" s="225">
        <f>SUM(E79/D79*100%)</f>
        <v>0.4782628004751683</v>
      </c>
      <c r="G79" s="258">
        <f aca="true" t="shared" si="15" ref="G79:R79">SUM(G7+G11+G13+G18+G20+G24+G30+G32+G35+G37+G39+G47+G50+G62+G64+G66+G73+G76)</f>
        <v>6108246</v>
      </c>
      <c r="H79" s="258">
        <f t="shared" si="15"/>
        <v>3145634.3099999996</v>
      </c>
      <c r="I79" s="258">
        <f t="shared" si="15"/>
        <v>2972313.02</v>
      </c>
      <c r="J79" s="258">
        <f t="shared" si="15"/>
        <v>1204863.3000000003</v>
      </c>
      <c r="K79" s="258">
        <f t="shared" si="15"/>
        <v>768304.98</v>
      </c>
      <c r="L79" s="258">
        <f t="shared" si="15"/>
        <v>362313.35</v>
      </c>
      <c r="M79" s="258">
        <f t="shared" si="15"/>
        <v>2581994</v>
      </c>
      <c r="N79" s="258">
        <f t="shared" si="15"/>
        <v>1355372.52</v>
      </c>
      <c r="O79" s="258">
        <f t="shared" si="15"/>
        <v>768562</v>
      </c>
      <c r="P79" s="258">
        <f t="shared" si="15"/>
        <v>273347.95</v>
      </c>
      <c r="Q79" s="258">
        <f t="shared" si="15"/>
        <v>320000</v>
      </c>
      <c r="R79" s="258">
        <f t="shared" si="15"/>
        <v>124304.24</v>
      </c>
      <c r="S79" s="93"/>
    </row>
    <row r="80" spans="1:19" ht="12.75">
      <c r="A80" s="85"/>
      <c r="B80" s="85"/>
      <c r="C80" s="85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76"/>
    </row>
    <row r="81" spans="1:19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76"/>
    </row>
    <row r="82" spans="1:19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76"/>
    </row>
    <row r="83" spans="1:19" ht="32.25" customHeight="1">
      <c r="A83" s="85"/>
      <c r="B83" s="85"/>
      <c r="C83" s="85"/>
      <c r="D83" s="209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76"/>
    </row>
    <row r="84" spans="1:19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76"/>
    </row>
    <row r="85" spans="1:19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209"/>
      <c r="M85" s="85"/>
      <c r="N85" s="85"/>
      <c r="O85" s="85"/>
      <c r="P85" s="85"/>
      <c r="Q85" s="85"/>
      <c r="R85" s="85"/>
      <c r="S85" s="76"/>
    </row>
    <row r="86" spans="1:19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76"/>
    </row>
    <row r="90" spans="5:7" ht="12.75">
      <c r="E90" s="291"/>
      <c r="G90" s="291"/>
    </row>
  </sheetData>
  <sheetProtection/>
  <mergeCells count="18">
    <mergeCell ref="P4:P5"/>
    <mergeCell ref="Q4:Q5"/>
    <mergeCell ref="A1:R1"/>
    <mergeCell ref="A3:A5"/>
    <mergeCell ref="B3:B5"/>
    <mergeCell ref="C3:C5"/>
    <mergeCell ref="D3:D5"/>
    <mergeCell ref="E3:E5"/>
    <mergeCell ref="G3:R3"/>
    <mergeCell ref="R4:R5"/>
    <mergeCell ref="A79:C79"/>
    <mergeCell ref="K4:K5"/>
    <mergeCell ref="M4:M5"/>
    <mergeCell ref="O4:O5"/>
    <mergeCell ref="G4:J4"/>
    <mergeCell ref="F3:F5"/>
    <mergeCell ref="L4:L5"/>
    <mergeCell ref="N4:N5"/>
  </mergeCells>
  <printOptions horizontalCentered="1"/>
  <pageMargins left="0.03937007874015748" right="0.1968503937007874" top="0.7086614173228347" bottom="0.5905511811023623" header="0.5118110236220472" footer="0.5118110236220472"/>
  <pageSetup horizontalDpi="600" verticalDpi="600" orientation="landscape" paperSize="9" scale="80" r:id="rId1"/>
  <headerFooter alignWithMargins="0">
    <oddHeader>&amp;RZałącznik nr 2 do informacji Wójta Gminy Łaczna za I półrocze 2013 r.
</oddHeader>
  </headerFooter>
  <rowBreaks count="3" manualBreakCount="3">
    <brk id="23" max="255" man="1"/>
    <brk id="46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23.875" style="0" customWidth="1"/>
    <col min="4" max="5" width="11.25390625" style="0" bestFit="1" customWidth="1"/>
    <col min="7" max="7" width="11.625" style="0" customWidth="1"/>
    <col min="8" max="8" width="13.625" style="0" customWidth="1"/>
    <col min="9" max="9" width="9.875" style="0" customWidth="1"/>
    <col min="10" max="10" width="7.375" style="0" customWidth="1"/>
    <col min="11" max="11" width="10.00390625" style="0" customWidth="1"/>
    <col min="12" max="12" width="10.125" style="0" customWidth="1"/>
  </cols>
  <sheetData>
    <row r="1" spans="3:20" ht="31.5" customHeight="1">
      <c r="C1" s="422" t="s">
        <v>382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15" ht="12.75" customHeight="1" hidden="1">
      <c r="A2" s="423"/>
      <c r="B2" s="423"/>
      <c r="C2" s="423"/>
      <c r="D2" s="423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185"/>
    </row>
    <row r="3" spans="1:15" ht="0.75" customHeight="1" hidden="1">
      <c r="A3" s="423"/>
      <c r="B3" s="423"/>
      <c r="C3" s="423"/>
      <c r="D3" s="423"/>
      <c r="E3" s="210"/>
      <c r="F3" s="210"/>
      <c r="G3" s="210"/>
      <c r="H3" s="210"/>
      <c r="I3" s="423"/>
      <c r="J3" s="210"/>
      <c r="K3" s="210"/>
      <c r="L3" s="423"/>
      <c r="M3" s="423"/>
      <c r="N3" s="423"/>
      <c r="O3" s="185"/>
    </row>
    <row r="4" spans="1:15" ht="12.75" customHeight="1" hidden="1">
      <c r="A4" s="423"/>
      <c r="B4" s="423"/>
      <c r="C4" s="423"/>
      <c r="D4" s="423"/>
      <c r="E4" s="210"/>
      <c r="F4" s="210"/>
      <c r="G4" s="210"/>
      <c r="H4" s="210"/>
      <c r="I4" s="423"/>
      <c r="J4" s="210"/>
      <c r="K4" s="210"/>
      <c r="L4" s="423"/>
      <c r="M4" s="423"/>
      <c r="N4" s="423"/>
      <c r="O4" s="185"/>
    </row>
    <row r="5" spans="1:12" ht="12.75">
      <c r="A5" s="439" t="s">
        <v>1</v>
      </c>
      <c r="B5" s="439" t="s">
        <v>2</v>
      </c>
      <c r="C5" s="439" t="s">
        <v>9</v>
      </c>
      <c r="D5" s="439" t="s">
        <v>295</v>
      </c>
      <c r="E5" s="441" t="s">
        <v>296</v>
      </c>
      <c r="F5" s="441" t="s">
        <v>268</v>
      </c>
      <c r="G5" s="451" t="s">
        <v>5</v>
      </c>
      <c r="H5" s="452"/>
      <c r="I5" s="452"/>
      <c r="J5" s="452"/>
      <c r="K5" s="452"/>
      <c r="L5" s="453"/>
    </row>
    <row r="6" spans="1:12" ht="0.75" customHeight="1">
      <c r="A6" s="432"/>
      <c r="B6" s="432"/>
      <c r="C6" s="432"/>
      <c r="D6" s="432"/>
      <c r="E6" s="442"/>
      <c r="F6" s="442"/>
      <c r="G6" s="454"/>
      <c r="H6" s="430"/>
      <c r="I6" s="430"/>
      <c r="J6" s="430"/>
      <c r="K6" s="430"/>
      <c r="L6" s="431"/>
    </row>
    <row r="7" spans="1:12" ht="12.75" customHeight="1">
      <c r="A7" s="432"/>
      <c r="B7" s="432"/>
      <c r="C7" s="432"/>
      <c r="D7" s="432"/>
      <c r="E7" s="442"/>
      <c r="F7" s="442"/>
      <c r="G7" s="449" t="s">
        <v>297</v>
      </c>
      <c r="H7" s="449" t="s">
        <v>298</v>
      </c>
      <c r="I7" s="439" t="s">
        <v>299</v>
      </c>
      <c r="J7" s="439" t="s">
        <v>300</v>
      </c>
      <c r="K7" s="439" t="s">
        <v>302</v>
      </c>
      <c r="L7" s="439" t="s">
        <v>301</v>
      </c>
    </row>
    <row r="8" spans="1:17" ht="73.5" customHeight="1">
      <c r="A8" s="440"/>
      <c r="B8" s="440"/>
      <c r="C8" s="440"/>
      <c r="D8" s="440"/>
      <c r="E8" s="442"/>
      <c r="F8" s="442"/>
      <c r="G8" s="450"/>
      <c r="H8" s="450"/>
      <c r="I8" s="440"/>
      <c r="J8" s="440"/>
      <c r="K8" s="440"/>
      <c r="L8" s="440"/>
      <c r="M8" s="185"/>
      <c r="N8" s="185"/>
      <c r="O8" s="185"/>
      <c r="P8" s="185"/>
      <c r="Q8" s="185"/>
    </row>
    <row r="9" spans="1:17" ht="24.75" customHeight="1">
      <c r="A9" s="393" t="s">
        <v>116</v>
      </c>
      <c r="B9" s="393"/>
      <c r="C9" s="394" t="s">
        <v>130</v>
      </c>
      <c r="D9" s="200">
        <f>SUM(D10)</f>
        <v>160000</v>
      </c>
      <c r="E9" s="200">
        <f>SUM(E10)</f>
        <v>9577.1</v>
      </c>
      <c r="F9" s="198">
        <f>SUM(E9/D9*100%)</f>
        <v>0.059856875000000004</v>
      </c>
      <c r="G9" s="200">
        <f>SUM(G10)</f>
        <v>160000</v>
      </c>
      <c r="H9" s="200">
        <f>SUM(H10)</f>
        <v>9577.1</v>
      </c>
      <c r="I9" s="200"/>
      <c r="J9" s="200"/>
      <c r="K9" s="200"/>
      <c r="L9" s="200"/>
      <c r="M9" s="211"/>
      <c r="N9" s="211"/>
      <c r="O9" s="211"/>
      <c r="P9" s="185"/>
      <c r="Q9" s="185"/>
    </row>
    <row r="10" spans="1:17" ht="27.75" customHeight="1">
      <c r="A10" s="395"/>
      <c r="B10" s="395" t="s">
        <v>117</v>
      </c>
      <c r="C10" s="396" t="s">
        <v>131</v>
      </c>
      <c r="D10" s="199">
        <v>160000</v>
      </c>
      <c r="E10" s="199">
        <v>9577.1</v>
      </c>
      <c r="F10" s="201">
        <f>SUM(E10/D10*100%)</f>
        <v>0.059856875000000004</v>
      </c>
      <c r="G10" s="199">
        <v>160000</v>
      </c>
      <c r="H10" s="199">
        <v>9577.1</v>
      </c>
      <c r="I10" s="199"/>
      <c r="J10" s="199"/>
      <c r="K10" s="199"/>
      <c r="L10" s="199"/>
      <c r="M10" s="212"/>
      <c r="N10" s="212"/>
      <c r="O10" s="212"/>
      <c r="P10" s="185"/>
      <c r="Q10" s="185"/>
    </row>
    <row r="11" spans="1:17" ht="18.75" customHeight="1">
      <c r="A11" s="397" t="s">
        <v>140</v>
      </c>
      <c r="B11" s="397"/>
      <c r="C11" s="398" t="s">
        <v>141</v>
      </c>
      <c r="D11" s="202">
        <f>SUM(D12:D12)</f>
        <v>1771800</v>
      </c>
      <c r="E11" s="202">
        <f>SUM(E12:E12)</f>
        <v>76631.36</v>
      </c>
      <c r="F11" s="198">
        <f>SUM(E11/D11*100%)</f>
        <v>0.04325057004176543</v>
      </c>
      <c r="G11" s="202">
        <f>SUM(G12:G12)</f>
        <v>1771800</v>
      </c>
      <c r="H11" s="202">
        <f>SUM(H12:H12)</f>
        <v>76631.36</v>
      </c>
      <c r="I11" s="199"/>
      <c r="J11" s="199"/>
      <c r="K11" s="199"/>
      <c r="L11" s="199"/>
      <c r="M11" s="212"/>
      <c r="N11" s="212"/>
      <c r="O11" s="212"/>
      <c r="P11" s="185"/>
      <c r="Q11" s="185"/>
    </row>
    <row r="12" spans="1:17" ht="24.75" customHeight="1">
      <c r="A12" s="397"/>
      <c r="B12" s="395" t="s">
        <v>303</v>
      </c>
      <c r="C12" s="396" t="s">
        <v>146</v>
      </c>
      <c r="D12" s="199">
        <v>1771800</v>
      </c>
      <c r="E12" s="199">
        <v>76631.36</v>
      </c>
      <c r="F12" s="201">
        <f aca="true" t="shared" si="0" ref="F12:F19">SUM(E12/D12*100%)</f>
        <v>0.04325057004176543</v>
      </c>
      <c r="G12" s="199">
        <f aca="true" t="shared" si="1" ref="G12:H14">SUM(D12)</f>
        <v>1771800</v>
      </c>
      <c r="H12" s="199">
        <f t="shared" si="1"/>
        <v>76631.36</v>
      </c>
      <c r="I12" s="202"/>
      <c r="J12" s="202"/>
      <c r="K12" s="207"/>
      <c r="L12" s="202"/>
      <c r="M12" s="211"/>
      <c r="N12" s="211"/>
      <c r="O12" s="211"/>
      <c r="P12" s="185"/>
      <c r="Q12" s="185"/>
    </row>
    <row r="13" spans="1:17" ht="19.5" customHeight="1">
      <c r="A13" s="397" t="s">
        <v>313</v>
      </c>
      <c r="B13" s="397"/>
      <c r="C13" s="398" t="s">
        <v>314</v>
      </c>
      <c r="D13" s="202">
        <f>SUM(D14)</f>
        <v>366518</v>
      </c>
      <c r="E13" s="202">
        <f>SUM(E14)</f>
        <v>0</v>
      </c>
      <c r="F13" s="198">
        <f t="shared" si="0"/>
        <v>0</v>
      </c>
      <c r="G13" s="202">
        <f t="shared" si="1"/>
        <v>366518</v>
      </c>
      <c r="H13" s="202">
        <f t="shared" si="1"/>
        <v>0</v>
      </c>
      <c r="I13" s="202"/>
      <c r="J13" s="202"/>
      <c r="K13" s="207"/>
      <c r="L13" s="202"/>
      <c r="M13" s="211"/>
      <c r="N13" s="211"/>
      <c r="O13" s="211"/>
      <c r="P13" s="185"/>
      <c r="Q13" s="185"/>
    </row>
    <row r="14" spans="1:17" ht="20.25" customHeight="1">
      <c r="A14" s="399"/>
      <c r="B14" s="395" t="s">
        <v>315</v>
      </c>
      <c r="C14" s="396" t="s">
        <v>135</v>
      </c>
      <c r="D14" s="199">
        <v>366518</v>
      </c>
      <c r="E14" s="204">
        <v>0</v>
      </c>
      <c r="F14" s="201">
        <f t="shared" si="0"/>
        <v>0</v>
      </c>
      <c r="G14" s="199">
        <f t="shared" si="1"/>
        <v>366518</v>
      </c>
      <c r="H14" s="199">
        <f t="shared" si="1"/>
        <v>0</v>
      </c>
      <c r="I14" s="199"/>
      <c r="J14" s="199"/>
      <c r="K14" s="199"/>
      <c r="L14" s="199"/>
      <c r="M14" s="212"/>
      <c r="N14" s="212"/>
      <c r="O14" s="212"/>
      <c r="P14" s="185"/>
      <c r="Q14" s="185"/>
    </row>
    <row r="15" spans="1:17" ht="20.25" customHeight="1">
      <c r="A15" s="391">
        <v>801</v>
      </c>
      <c r="B15" s="391"/>
      <c r="C15" s="391" t="s">
        <v>169</v>
      </c>
      <c r="D15" s="203">
        <f>SUM(D16)</f>
        <v>800000</v>
      </c>
      <c r="E15" s="203">
        <f>SUM(E16)</f>
        <v>188805</v>
      </c>
      <c r="F15" s="198">
        <f t="shared" si="0"/>
        <v>0.23600625</v>
      </c>
      <c r="G15" s="203">
        <f>SUM(G16)</f>
        <v>800000</v>
      </c>
      <c r="H15" s="203">
        <f>SUM(H16)</f>
        <v>188805</v>
      </c>
      <c r="I15" s="203"/>
      <c r="J15" s="203"/>
      <c r="K15" s="203"/>
      <c r="L15" s="203"/>
      <c r="M15" s="211"/>
      <c r="N15" s="211"/>
      <c r="O15" s="213"/>
      <c r="P15" s="185"/>
      <c r="Q15" s="185"/>
    </row>
    <row r="16" spans="1:17" ht="20.25" customHeight="1">
      <c r="A16" s="391"/>
      <c r="B16" s="390">
        <v>80101</v>
      </c>
      <c r="C16" s="390" t="s">
        <v>170</v>
      </c>
      <c r="D16" s="204">
        <v>800000</v>
      </c>
      <c r="E16" s="204">
        <v>188805</v>
      </c>
      <c r="F16" s="201">
        <f t="shared" si="0"/>
        <v>0.23600625</v>
      </c>
      <c r="G16" s="204">
        <f>SUM(D16)</f>
        <v>800000</v>
      </c>
      <c r="H16" s="204">
        <f>SUM(E16)</f>
        <v>188805</v>
      </c>
      <c r="I16" s="203"/>
      <c r="J16" s="203"/>
      <c r="K16" s="203"/>
      <c r="L16" s="203"/>
      <c r="M16" s="211"/>
      <c r="N16" s="211"/>
      <c r="O16" s="213"/>
      <c r="P16" s="185"/>
      <c r="Q16" s="185"/>
    </row>
    <row r="17" spans="1:17" ht="27.75" customHeight="1">
      <c r="A17" s="400">
        <v>921</v>
      </c>
      <c r="B17" s="400"/>
      <c r="C17" s="400" t="s">
        <v>191</v>
      </c>
      <c r="D17" s="385">
        <f>SUM(D18)</f>
        <v>713439</v>
      </c>
      <c r="E17" s="385">
        <f>SUM(E18)</f>
        <v>0</v>
      </c>
      <c r="F17" s="385">
        <f>SUM(F18)</f>
        <v>0</v>
      </c>
      <c r="G17" s="385">
        <f>SUM(G18)</f>
        <v>713439</v>
      </c>
      <c r="H17" s="385">
        <f>SUM(H18)</f>
        <v>0</v>
      </c>
      <c r="I17" s="385"/>
      <c r="J17" s="385"/>
      <c r="K17" s="385"/>
      <c r="L17" s="385"/>
      <c r="M17" s="211"/>
      <c r="N17" s="211"/>
      <c r="O17" s="213"/>
      <c r="P17" s="185"/>
      <c r="Q17" s="185"/>
    </row>
    <row r="18" spans="1:17" ht="27" customHeight="1">
      <c r="A18" s="400"/>
      <c r="B18" s="401">
        <v>92195</v>
      </c>
      <c r="C18" s="401" t="s">
        <v>135</v>
      </c>
      <c r="D18" s="384">
        <v>713439</v>
      </c>
      <c r="E18" s="384">
        <v>0</v>
      </c>
      <c r="F18" s="201">
        <f t="shared" si="0"/>
        <v>0</v>
      </c>
      <c r="G18" s="384">
        <f>SUM(D18)</f>
        <v>713439</v>
      </c>
      <c r="H18" s="384">
        <f>SUM(E18)</f>
        <v>0</v>
      </c>
      <c r="I18" s="385"/>
      <c r="J18" s="385"/>
      <c r="K18" s="385"/>
      <c r="L18" s="385"/>
      <c r="M18" s="211"/>
      <c r="N18" s="211"/>
      <c r="O18" s="213"/>
      <c r="P18" s="185"/>
      <c r="Q18" s="185"/>
    </row>
    <row r="19" spans="1:17" ht="26.25" customHeight="1">
      <c r="A19" s="222"/>
      <c r="B19" s="222"/>
      <c r="C19" s="223" t="s">
        <v>65</v>
      </c>
      <c r="D19" s="224">
        <f>SUM(D9+D11+D13+D15+D17)</f>
        <v>3811757</v>
      </c>
      <c r="E19" s="224">
        <f>SUM(E9+E11+E13+E15+E17)</f>
        <v>275013.46</v>
      </c>
      <c r="F19" s="225">
        <f t="shared" si="0"/>
        <v>0.07214873875748114</v>
      </c>
      <c r="G19" s="224">
        <f>SUM(G9+G11+G13+G15+G17)</f>
        <v>3811757</v>
      </c>
      <c r="H19" s="224">
        <f>SUM(H9+H11+H13+H15+H17)</f>
        <v>275013.46</v>
      </c>
      <c r="I19" s="224"/>
      <c r="J19" s="224"/>
      <c r="K19" s="224"/>
      <c r="L19" s="224"/>
      <c r="M19" s="211"/>
      <c r="N19" s="211"/>
      <c r="O19" s="213"/>
      <c r="P19" s="185"/>
      <c r="Q19" s="185"/>
    </row>
    <row r="20" spans="1:17" ht="12.75">
      <c r="A20" s="215"/>
      <c r="B20" s="215"/>
      <c r="C20" s="215"/>
      <c r="D20" s="212"/>
      <c r="E20" s="212"/>
      <c r="F20" s="216"/>
      <c r="G20" s="212"/>
      <c r="H20" s="212"/>
      <c r="I20" s="212"/>
      <c r="J20" s="212"/>
      <c r="K20" s="212"/>
      <c r="L20" s="212"/>
      <c r="M20" s="212"/>
      <c r="N20" s="212"/>
      <c r="O20" s="214"/>
      <c r="P20" s="185"/>
      <c r="Q20" s="185"/>
    </row>
    <row r="21" spans="1:17" ht="12.75">
      <c r="A21" s="215"/>
      <c r="B21" s="215"/>
      <c r="C21" s="215"/>
      <c r="D21" s="212"/>
      <c r="E21" s="212"/>
      <c r="F21" s="216"/>
      <c r="G21" s="212"/>
      <c r="H21" s="212"/>
      <c r="I21" s="212"/>
      <c r="J21" s="212"/>
      <c r="K21" s="212"/>
      <c r="L21" s="212"/>
      <c r="M21" s="212"/>
      <c r="N21" s="212"/>
      <c r="O21" s="214"/>
      <c r="P21" s="185"/>
      <c r="Q21" s="185"/>
    </row>
    <row r="22" spans="1:17" ht="12.75">
      <c r="A22" s="215"/>
      <c r="B22" s="215"/>
      <c r="C22" s="215"/>
      <c r="D22" s="212"/>
      <c r="E22" s="212"/>
      <c r="F22" s="216"/>
      <c r="G22" s="212"/>
      <c r="H22" s="212"/>
      <c r="I22" s="212"/>
      <c r="J22" s="212"/>
      <c r="K22" s="212"/>
      <c r="L22" s="212"/>
      <c r="M22" s="212"/>
      <c r="N22" s="212"/>
      <c r="O22" s="214"/>
      <c r="P22" s="185"/>
      <c r="Q22" s="185"/>
    </row>
    <row r="23" spans="1:17" ht="12.75">
      <c r="A23" s="217"/>
      <c r="B23" s="217"/>
      <c r="C23" s="217"/>
      <c r="D23" s="218"/>
      <c r="E23" s="218"/>
      <c r="F23" s="219"/>
      <c r="G23" s="213"/>
      <c r="H23" s="211"/>
      <c r="I23" s="218"/>
      <c r="J23" s="211"/>
      <c r="K23" s="211"/>
      <c r="L23" s="211"/>
      <c r="M23" s="211"/>
      <c r="N23" s="211"/>
      <c r="O23" s="213"/>
      <c r="P23" s="185"/>
      <c r="Q23" s="185"/>
    </row>
    <row r="24" spans="1:17" ht="12.75">
      <c r="A24" s="215"/>
      <c r="B24" s="215"/>
      <c r="C24" s="215"/>
      <c r="D24" s="212"/>
      <c r="E24" s="220"/>
      <c r="F24" s="216"/>
      <c r="G24" s="212"/>
      <c r="H24" s="212"/>
      <c r="I24" s="220"/>
      <c r="J24" s="212"/>
      <c r="K24" s="212"/>
      <c r="L24" s="212"/>
      <c r="M24" s="212"/>
      <c r="N24" s="212"/>
      <c r="O24" s="214"/>
      <c r="P24" s="185"/>
      <c r="Q24" s="185"/>
    </row>
    <row r="25" spans="1:17" ht="12.75">
      <c r="A25" s="215"/>
      <c r="B25" s="215"/>
      <c r="C25" s="215"/>
      <c r="D25" s="212"/>
      <c r="E25" s="220"/>
      <c r="F25" s="216"/>
      <c r="G25" s="212"/>
      <c r="H25" s="212"/>
      <c r="I25" s="220"/>
      <c r="J25" s="212"/>
      <c r="K25" s="212"/>
      <c r="L25" s="212"/>
      <c r="M25" s="212"/>
      <c r="N25" s="212"/>
      <c r="O25" s="214"/>
      <c r="P25" s="185"/>
      <c r="Q25" s="185"/>
    </row>
    <row r="26" spans="1:17" ht="12.75">
      <c r="A26" s="215"/>
      <c r="B26" s="215"/>
      <c r="C26" s="215"/>
      <c r="D26" s="220"/>
      <c r="E26" s="220"/>
      <c r="F26" s="216"/>
      <c r="G26" s="212"/>
      <c r="H26" s="212"/>
      <c r="I26" s="220"/>
      <c r="J26" s="212"/>
      <c r="K26" s="212"/>
      <c r="L26" s="212"/>
      <c r="M26" s="212"/>
      <c r="N26" s="212"/>
      <c r="O26" s="214"/>
      <c r="P26" s="185"/>
      <c r="Q26" s="185"/>
    </row>
    <row r="27" spans="1:17" ht="12.75">
      <c r="A27" s="215"/>
      <c r="B27" s="215"/>
      <c r="C27" s="215"/>
      <c r="D27" s="220"/>
      <c r="E27" s="212"/>
      <c r="F27" s="216"/>
      <c r="G27" s="212"/>
      <c r="H27" s="212"/>
      <c r="I27" s="220"/>
      <c r="J27" s="212"/>
      <c r="K27" s="212"/>
      <c r="L27" s="212"/>
      <c r="M27" s="212"/>
      <c r="N27" s="212"/>
      <c r="O27" s="214"/>
      <c r="P27" s="185"/>
      <c r="Q27" s="185"/>
    </row>
    <row r="28" spans="1:17" ht="12.75">
      <c r="A28" s="215"/>
      <c r="B28" s="215"/>
      <c r="C28" s="215"/>
      <c r="D28" s="220"/>
      <c r="E28" s="220"/>
      <c r="F28" s="216"/>
      <c r="G28" s="212"/>
      <c r="H28" s="212"/>
      <c r="I28" s="220"/>
      <c r="J28" s="212"/>
      <c r="K28" s="212"/>
      <c r="L28" s="212"/>
      <c r="M28" s="212"/>
      <c r="N28" s="212"/>
      <c r="O28" s="214"/>
      <c r="P28" s="185"/>
      <c r="Q28" s="185"/>
    </row>
    <row r="29" spans="1:17" ht="12.75">
      <c r="A29" s="217"/>
      <c r="B29" s="217"/>
      <c r="C29" s="217"/>
      <c r="D29" s="211"/>
      <c r="E29" s="211"/>
      <c r="F29" s="219"/>
      <c r="G29" s="211"/>
      <c r="H29" s="211"/>
      <c r="I29" s="211"/>
      <c r="J29" s="211"/>
      <c r="K29" s="211"/>
      <c r="L29" s="211"/>
      <c r="M29" s="211"/>
      <c r="N29" s="211"/>
      <c r="O29" s="211"/>
      <c r="P29" s="185"/>
      <c r="Q29" s="185"/>
    </row>
    <row r="30" spans="1:17" ht="12.75">
      <c r="A30" s="215"/>
      <c r="B30" s="215"/>
      <c r="C30" s="215"/>
      <c r="D30" s="221"/>
      <c r="E30" s="212"/>
      <c r="F30" s="216"/>
      <c r="G30" s="212"/>
      <c r="H30" s="212"/>
      <c r="I30" s="212"/>
      <c r="J30" s="212"/>
      <c r="K30" s="212"/>
      <c r="L30" s="212"/>
      <c r="M30" s="212"/>
      <c r="N30" s="212"/>
      <c r="O30" s="214"/>
      <c r="P30" s="185"/>
      <c r="Q30" s="185"/>
    </row>
    <row r="31" spans="1:17" ht="12.75">
      <c r="A31" s="215"/>
      <c r="B31" s="215"/>
      <c r="C31" s="215"/>
      <c r="D31" s="221"/>
      <c r="E31" s="212"/>
      <c r="F31" s="216"/>
      <c r="G31" s="212"/>
      <c r="H31" s="212"/>
      <c r="I31" s="212"/>
      <c r="J31" s="212"/>
      <c r="K31" s="212"/>
      <c r="L31" s="212"/>
      <c r="M31" s="212"/>
      <c r="N31" s="212"/>
      <c r="O31" s="214"/>
      <c r="P31" s="185"/>
      <c r="Q31" s="185"/>
    </row>
    <row r="32" spans="1:17" ht="12.75">
      <c r="A32" s="217"/>
      <c r="B32" s="217"/>
      <c r="C32" s="217"/>
      <c r="D32" s="211"/>
      <c r="E32" s="211"/>
      <c r="F32" s="216"/>
      <c r="G32" s="211"/>
      <c r="H32" s="211"/>
      <c r="I32" s="211"/>
      <c r="J32" s="211"/>
      <c r="K32" s="211"/>
      <c r="L32" s="211"/>
      <c r="M32" s="211"/>
      <c r="N32" s="211"/>
      <c r="O32" s="213"/>
      <c r="P32" s="185"/>
      <c r="Q32" s="185"/>
    </row>
    <row r="33" spans="1:17" ht="12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2" ht="12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</sheetData>
  <mergeCells count="23">
    <mergeCell ref="C1:T1"/>
    <mergeCell ref="A2:A4"/>
    <mergeCell ref="B2:B4"/>
    <mergeCell ref="C2:C4"/>
    <mergeCell ref="D2:D4"/>
    <mergeCell ref="E2:N2"/>
    <mergeCell ref="I3:I4"/>
    <mergeCell ref="L3:L4"/>
    <mergeCell ref="N3:N4"/>
    <mergeCell ref="M3:M4"/>
    <mergeCell ref="A5:A8"/>
    <mergeCell ref="B5:B8"/>
    <mergeCell ref="C5:C8"/>
    <mergeCell ref="D5:D8"/>
    <mergeCell ref="G7:G8"/>
    <mergeCell ref="I7:I8"/>
    <mergeCell ref="L7:L8"/>
    <mergeCell ref="E5:E8"/>
    <mergeCell ref="J7:J8"/>
    <mergeCell ref="F5:F8"/>
    <mergeCell ref="G5:L6"/>
    <mergeCell ref="H7:H8"/>
    <mergeCell ref="K7:K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2a do informacji  Wójta Gminy Łączna za I półrocze 2013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22" sqref="I22:J22"/>
    </sheetView>
  </sheetViews>
  <sheetFormatPr defaultColWidth="9.00390625" defaultRowHeight="12.75"/>
  <cols>
    <col min="1" max="1" width="2.25390625" style="1" customWidth="1"/>
    <col min="2" max="2" width="4.00390625" style="1" customWidth="1"/>
    <col min="3" max="3" width="5.125" style="1" customWidth="1"/>
    <col min="4" max="4" width="21.125" style="1" customWidth="1"/>
    <col min="5" max="5" width="13.875" style="1" customWidth="1"/>
    <col min="6" max="6" width="12.00390625" style="1" customWidth="1"/>
    <col min="7" max="7" width="12.625" style="1" customWidth="1"/>
    <col min="8" max="8" width="9.875" style="1" customWidth="1"/>
    <col min="9" max="9" width="10.625" style="1" customWidth="1"/>
    <col min="10" max="10" width="8.75390625" style="1" customWidth="1"/>
    <col min="11" max="11" width="12.375" style="1" customWidth="1"/>
    <col min="12" max="12" width="15.125" style="1" customWidth="1"/>
    <col min="13" max="16384" width="9.125" style="1" customWidth="1"/>
  </cols>
  <sheetData>
    <row r="1" spans="1:12" ht="12.75">
      <c r="A1" s="415" t="s">
        <v>403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0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4" t="s">
        <v>14</v>
      </c>
    </row>
    <row r="3" spans="1:12" s="11" customFormat="1" ht="19.5" customHeight="1">
      <c r="A3" s="416" t="s">
        <v>18</v>
      </c>
      <c r="B3" s="416" t="s">
        <v>1</v>
      </c>
      <c r="C3" s="416" t="s">
        <v>13</v>
      </c>
      <c r="D3" s="428" t="s">
        <v>32</v>
      </c>
      <c r="E3" s="428" t="s">
        <v>19</v>
      </c>
      <c r="F3" s="418" t="s">
        <v>26</v>
      </c>
      <c r="G3" s="418"/>
      <c r="H3" s="418"/>
      <c r="I3" s="418"/>
      <c r="J3" s="418"/>
      <c r="K3" s="418"/>
      <c r="L3" s="428" t="s">
        <v>20</v>
      </c>
    </row>
    <row r="4" spans="1:12" s="11" customFormat="1" ht="19.5" customHeight="1">
      <c r="A4" s="416"/>
      <c r="B4" s="416"/>
      <c r="C4" s="416"/>
      <c r="D4" s="428"/>
      <c r="E4" s="428"/>
      <c r="F4" s="417" t="s">
        <v>404</v>
      </c>
      <c r="G4" s="425" t="s">
        <v>405</v>
      </c>
      <c r="H4" s="428" t="s">
        <v>10</v>
      </c>
      <c r="I4" s="428"/>
      <c r="J4" s="428"/>
      <c r="K4" s="428"/>
      <c r="L4" s="428"/>
    </row>
    <row r="5" spans="1:12" s="11" customFormat="1" ht="29.25" customHeight="1">
      <c r="A5" s="416"/>
      <c r="B5" s="416"/>
      <c r="C5" s="416"/>
      <c r="D5" s="428"/>
      <c r="E5" s="428"/>
      <c r="F5" s="417"/>
      <c r="G5" s="426"/>
      <c r="H5" s="428" t="s">
        <v>34</v>
      </c>
      <c r="I5" s="428" t="s">
        <v>30</v>
      </c>
      <c r="J5" s="428" t="s">
        <v>35</v>
      </c>
      <c r="K5" s="428" t="s">
        <v>31</v>
      </c>
      <c r="L5" s="428"/>
    </row>
    <row r="6" spans="1:12" s="11" customFormat="1" ht="19.5" customHeight="1">
      <c r="A6" s="416"/>
      <c r="B6" s="416"/>
      <c r="C6" s="416"/>
      <c r="D6" s="428"/>
      <c r="E6" s="428"/>
      <c r="F6" s="417"/>
      <c r="G6" s="426"/>
      <c r="H6" s="428"/>
      <c r="I6" s="428"/>
      <c r="J6" s="428"/>
      <c r="K6" s="428"/>
      <c r="L6" s="428"/>
    </row>
    <row r="7" spans="1:12" s="11" customFormat="1" ht="19.5" customHeight="1">
      <c r="A7" s="416"/>
      <c r="B7" s="416"/>
      <c r="C7" s="416"/>
      <c r="D7" s="428"/>
      <c r="E7" s="428"/>
      <c r="F7" s="417"/>
      <c r="G7" s="427"/>
      <c r="H7" s="428"/>
      <c r="I7" s="428"/>
      <c r="J7" s="428"/>
      <c r="K7" s="428"/>
      <c r="L7" s="428"/>
    </row>
    <row r="8" spans="1:12" ht="7.5" customHeight="1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7</v>
      </c>
      <c r="G8" s="139"/>
      <c r="H8" s="139">
        <v>8</v>
      </c>
      <c r="I8" s="139">
        <v>9</v>
      </c>
      <c r="J8" s="139">
        <v>10</v>
      </c>
      <c r="K8" s="139">
        <v>11</v>
      </c>
      <c r="L8" s="139">
        <v>13</v>
      </c>
    </row>
    <row r="9" spans="1:12" ht="27" customHeight="1">
      <c r="A9" s="144" t="s">
        <v>6</v>
      </c>
      <c r="B9" s="140" t="s">
        <v>116</v>
      </c>
      <c r="C9" s="140" t="s">
        <v>117</v>
      </c>
      <c r="D9" s="141" t="s">
        <v>344</v>
      </c>
      <c r="E9" s="374">
        <v>10144366</v>
      </c>
      <c r="F9" s="374">
        <v>0</v>
      </c>
      <c r="G9" s="374">
        <v>0</v>
      </c>
      <c r="H9" s="374">
        <v>0</v>
      </c>
      <c r="I9" s="374"/>
      <c r="J9" s="377"/>
      <c r="K9" s="374"/>
      <c r="L9" s="261" t="s">
        <v>260</v>
      </c>
    </row>
    <row r="10" spans="1:12" ht="44.25" customHeight="1">
      <c r="A10" s="144" t="s">
        <v>7</v>
      </c>
      <c r="B10" s="140" t="s">
        <v>116</v>
      </c>
      <c r="C10" s="140" t="s">
        <v>117</v>
      </c>
      <c r="D10" s="141" t="s">
        <v>346</v>
      </c>
      <c r="E10" s="374">
        <v>2988199</v>
      </c>
      <c r="F10" s="374">
        <v>160000</v>
      </c>
      <c r="G10" s="374">
        <v>9577.1</v>
      </c>
      <c r="H10" s="374">
        <v>9577.1</v>
      </c>
      <c r="I10" s="374"/>
      <c r="J10" s="377"/>
      <c r="K10" s="374"/>
      <c r="L10" s="376" t="s">
        <v>373</v>
      </c>
    </row>
    <row r="11" spans="1:12" ht="35.25" customHeight="1">
      <c r="A11" s="144" t="s">
        <v>8</v>
      </c>
      <c r="B11" s="140" t="s">
        <v>116</v>
      </c>
      <c r="C11" s="140" t="s">
        <v>117</v>
      </c>
      <c r="D11" s="141" t="s">
        <v>345</v>
      </c>
      <c r="E11" s="374">
        <v>15000000</v>
      </c>
      <c r="F11" s="374">
        <v>0</v>
      </c>
      <c r="G11" s="377">
        <v>0</v>
      </c>
      <c r="H11" s="374"/>
      <c r="I11" s="374"/>
      <c r="J11" s="377"/>
      <c r="K11" s="374"/>
      <c r="L11" s="261" t="s">
        <v>260</v>
      </c>
    </row>
    <row r="12" spans="1:12" ht="26.25" customHeight="1">
      <c r="A12" s="139" t="s">
        <v>0</v>
      </c>
      <c r="B12" s="142">
        <v>600</v>
      </c>
      <c r="C12" s="142">
        <v>60016</v>
      </c>
      <c r="D12" s="141" t="s">
        <v>261</v>
      </c>
      <c r="E12" s="374">
        <v>5000000</v>
      </c>
      <c r="F12" s="374">
        <v>1717800</v>
      </c>
      <c r="G12" s="377">
        <v>76631.36</v>
      </c>
      <c r="H12" s="374">
        <v>61226.58</v>
      </c>
      <c r="I12" s="374"/>
      <c r="J12" s="377"/>
      <c r="K12" s="374">
        <v>15404.78</v>
      </c>
      <c r="L12" s="261" t="s">
        <v>260</v>
      </c>
    </row>
    <row r="13" spans="1:12" ht="33" customHeight="1">
      <c r="A13" s="139" t="s">
        <v>80</v>
      </c>
      <c r="B13" s="142">
        <v>720</v>
      </c>
      <c r="C13" s="142">
        <v>72095</v>
      </c>
      <c r="D13" s="141" t="s">
        <v>347</v>
      </c>
      <c r="E13" s="378">
        <v>300000</v>
      </c>
      <c r="F13" s="374">
        <v>281550</v>
      </c>
      <c r="G13" s="377"/>
      <c r="H13" s="375"/>
      <c r="I13" s="374"/>
      <c r="J13" s="377"/>
      <c r="K13" s="374"/>
      <c r="L13" s="261" t="s">
        <v>260</v>
      </c>
    </row>
    <row r="14" spans="1:12" ht="43.5" customHeight="1">
      <c r="A14" s="139" t="s">
        <v>83</v>
      </c>
      <c r="B14" s="142">
        <v>720</v>
      </c>
      <c r="C14" s="142">
        <v>72095</v>
      </c>
      <c r="D14" s="141" t="s">
        <v>316</v>
      </c>
      <c r="E14" s="378">
        <v>85000</v>
      </c>
      <c r="F14" s="374">
        <v>84968</v>
      </c>
      <c r="G14" s="377">
        <v>0</v>
      </c>
      <c r="H14" s="374"/>
      <c r="I14" s="374"/>
      <c r="J14" s="377"/>
      <c r="K14" s="374"/>
      <c r="L14" s="261" t="s">
        <v>260</v>
      </c>
    </row>
    <row r="15" spans="1:12" ht="25.5" customHeight="1">
      <c r="A15" s="139" t="s">
        <v>86</v>
      </c>
      <c r="B15" s="142">
        <v>853</v>
      </c>
      <c r="C15" s="142">
        <v>85395</v>
      </c>
      <c r="D15" s="141" t="s">
        <v>348</v>
      </c>
      <c r="E15" s="374">
        <v>1265411</v>
      </c>
      <c r="F15" s="374">
        <v>574301</v>
      </c>
      <c r="G15" s="375">
        <v>269347.95</v>
      </c>
      <c r="H15" s="374">
        <v>46423.53</v>
      </c>
      <c r="I15" s="374"/>
      <c r="J15" s="377"/>
      <c r="K15" s="374">
        <v>222924.42</v>
      </c>
      <c r="L15" s="261" t="s">
        <v>349</v>
      </c>
    </row>
    <row r="16" spans="1:12" ht="45.75" customHeight="1">
      <c r="A16" s="139" t="s">
        <v>89</v>
      </c>
      <c r="B16" s="142">
        <v>921</v>
      </c>
      <c r="C16" s="142">
        <v>92195</v>
      </c>
      <c r="D16" s="141" t="s">
        <v>406</v>
      </c>
      <c r="E16" s="374">
        <v>976859</v>
      </c>
      <c r="F16" s="374">
        <v>713439</v>
      </c>
      <c r="G16" s="375">
        <v>0</v>
      </c>
      <c r="H16" s="374"/>
      <c r="I16" s="374"/>
      <c r="J16" s="377"/>
      <c r="K16" s="374"/>
      <c r="L16" s="261" t="s">
        <v>260</v>
      </c>
    </row>
    <row r="17" spans="1:12" ht="12.75">
      <c r="A17" s="429" t="s">
        <v>33</v>
      </c>
      <c r="B17" s="429"/>
      <c r="C17" s="429"/>
      <c r="D17" s="429"/>
      <c r="E17" s="379">
        <f>SUM(E9:E16)</f>
        <v>35759835</v>
      </c>
      <c r="F17" s="379">
        <f aca="true" t="shared" si="0" ref="F17:K17">SUM(F9:F16)</f>
        <v>3532058</v>
      </c>
      <c r="G17" s="379">
        <f t="shared" si="0"/>
        <v>355556.41000000003</v>
      </c>
      <c r="H17" s="379">
        <f t="shared" si="0"/>
        <v>117227.21</v>
      </c>
      <c r="I17" s="379">
        <f t="shared" si="0"/>
        <v>0</v>
      </c>
      <c r="J17" s="379">
        <f t="shared" si="0"/>
        <v>0</v>
      </c>
      <c r="K17" s="379">
        <f t="shared" si="0"/>
        <v>238329.2</v>
      </c>
      <c r="L17" s="262" t="s">
        <v>16</v>
      </c>
    </row>
    <row r="18" spans="1:12" ht="12.75">
      <c r="A18" s="143" t="s">
        <v>22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ht="12.75">
      <c r="A19" s="143" t="s">
        <v>23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ht="12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2" ht="12.75">
      <c r="G22" s="259"/>
    </row>
    <row r="23" ht="12.75">
      <c r="G23" s="63"/>
    </row>
  </sheetData>
  <sheetProtection/>
  <mergeCells count="16">
    <mergeCell ref="A17:D17"/>
    <mergeCell ref="A1:L1"/>
    <mergeCell ref="A3:A7"/>
    <mergeCell ref="B3:B7"/>
    <mergeCell ref="C3:C7"/>
    <mergeCell ref="D3:D7"/>
    <mergeCell ref="L3:L7"/>
    <mergeCell ref="F4:F7"/>
    <mergeCell ref="E3:E7"/>
    <mergeCell ref="F3:K3"/>
    <mergeCell ref="G4:G7"/>
    <mergeCell ref="H4:K4"/>
    <mergeCell ref="H5:H7"/>
    <mergeCell ref="I5:I7"/>
    <mergeCell ref="J5:J7"/>
    <mergeCell ref="K5:K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3
do informacji Wójta Gminy Łączna za I pólrocze 2013r.</oddHeader>
  </headerFooter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20" t="s">
        <v>383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1" customFormat="1" ht="19.5" customHeight="1">
      <c r="A3" s="421" t="s">
        <v>18</v>
      </c>
      <c r="B3" s="421" t="s">
        <v>1</v>
      </c>
      <c r="C3" s="421" t="s">
        <v>13</v>
      </c>
      <c r="D3" s="412" t="s">
        <v>37</v>
      </c>
      <c r="E3" s="412" t="s">
        <v>26</v>
      </c>
      <c r="F3" s="412"/>
      <c r="G3" s="412"/>
      <c r="H3" s="412"/>
      <c r="I3" s="412"/>
      <c r="J3" s="412"/>
      <c r="K3" s="412" t="s">
        <v>20</v>
      </c>
    </row>
    <row r="4" spans="1:11" s="11" customFormat="1" ht="19.5" customHeight="1">
      <c r="A4" s="421"/>
      <c r="B4" s="421"/>
      <c r="C4" s="421"/>
      <c r="D4" s="412"/>
      <c r="E4" s="412" t="s">
        <v>384</v>
      </c>
      <c r="F4" s="413" t="s">
        <v>385</v>
      </c>
      <c r="G4" s="412" t="s">
        <v>10</v>
      </c>
      <c r="H4" s="412"/>
      <c r="I4" s="412"/>
      <c r="J4" s="412"/>
      <c r="K4" s="412"/>
    </row>
    <row r="5" spans="1:11" s="11" customFormat="1" ht="29.25" customHeight="1">
      <c r="A5" s="421"/>
      <c r="B5" s="421"/>
      <c r="C5" s="421"/>
      <c r="D5" s="412"/>
      <c r="E5" s="412"/>
      <c r="F5" s="414"/>
      <c r="G5" s="412" t="s">
        <v>34</v>
      </c>
      <c r="H5" s="412" t="s">
        <v>30</v>
      </c>
      <c r="I5" s="412" t="s">
        <v>36</v>
      </c>
      <c r="J5" s="412" t="s">
        <v>31</v>
      </c>
      <c r="K5" s="412"/>
    </row>
    <row r="6" spans="1:11" s="11" customFormat="1" ht="19.5" customHeight="1">
      <c r="A6" s="421"/>
      <c r="B6" s="421"/>
      <c r="C6" s="421"/>
      <c r="D6" s="412"/>
      <c r="E6" s="412"/>
      <c r="F6" s="414"/>
      <c r="G6" s="412"/>
      <c r="H6" s="412"/>
      <c r="I6" s="412"/>
      <c r="J6" s="412"/>
      <c r="K6" s="412"/>
    </row>
    <row r="7" spans="1:11" s="11" customFormat="1" ht="19.5" customHeight="1">
      <c r="A7" s="421"/>
      <c r="B7" s="421"/>
      <c r="C7" s="421"/>
      <c r="D7" s="412"/>
      <c r="E7" s="412"/>
      <c r="F7" s="455"/>
      <c r="G7" s="412"/>
      <c r="H7" s="412"/>
      <c r="I7" s="412"/>
      <c r="J7" s="412"/>
      <c r="K7" s="412"/>
    </row>
    <row r="8" spans="1:11" ht="7.5" customHeight="1">
      <c r="A8" s="6">
        <v>1</v>
      </c>
      <c r="B8" s="6">
        <v>2</v>
      </c>
      <c r="C8" s="6">
        <v>3</v>
      </c>
      <c r="D8" s="6">
        <v>4</v>
      </c>
      <c r="E8" s="6">
        <v>6</v>
      </c>
      <c r="F8" s="6"/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51" customHeight="1">
      <c r="A9" s="312" t="s">
        <v>6</v>
      </c>
      <c r="B9" s="311">
        <v>600</v>
      </c>
      <c r="C9" s="311">
        <v>60016</v>
      </c>
      <c r="D9" s="12" t="s">
        <v>350</v>
      </c>
      <c r="E9" s="313">
        <v>26000</v>
      </c>
      <c r="F9" s="313">
        <v>0</v>
      </c>
      <c r="G9" s="311"/>
      <c r="H9" s="311"/>
      <c r="I9" s="12"/>
      <c r="J9" s="311"/>
      <c r="K9" s="7" t="s">
        <v>260</v>
      </c>
    </row>
    <row r="10" spans="1:11" ht="48" customHeight="1">
      <c r="A10" s="312" t="s">
        <v>7</v>
      </c>
      <c r="B10" s="311">
        <v>600</v>
      </c>
      <c r="C10" s="311">
        <v>60016</v>
      </c>
      <c r="D10" s="12" t="s">
        <v>351</v>
      </c>
      <c r="E10" s="313">
        <v>28000</v>
      </c>
      <c r="F10" s="313">
        <v>0</v>
      </c>
      <c r="G10" s="311"/>
      <c r="H10" s="311"/>
      <c r="I10" s="12"/>
      <c r="J10" s="311"/>
      <c r="K10" s="7" t="s">
        <v>260</v>
      </c>
    </row>
    <row r="11" spans="1:11" ht="33.75" customHeight="1">
      <c r="A11" s="312" t="s">
        <v>8</v>
      </c>
      <c r="B11" s="311">
        <v>801</v>
      </c>
      <c r="C11" s="311">
        <v>80101</v>
      </c>
      <c r="D11" s="12" t="s">
        <v>407</v>
      </c>
      <c r="E11" s="313">
        <v>800000</v>
      </c>
      <c r="F11" s="313">
        <v>188805</v>
      </c>
      <c r="G11" s="313">
        <v>88805</v>
      </c>
      <c r="H11" s="313">
        <v>100000</v>
      </c>
      <c r="I11" s="12"/>
      <c r="J11" s="311"/>
      <c r="K11" s="7" t="s">
        <v>260</v>
      </c>
    </row>
    <row r="12" spans="1:11" ht="22.5" customHeight="1">
      <c r="A12" s="419" t="s">
        <v>33</v>
      </c>
      <c r="B12" s="419"/>
      <c r="C12" s="419"/>
      <c r="D12" s="419"/>
      <c r="E12" s="50">
        <f aca="true" t="shared" si="0" ref="E12:J12">SUM(E9:E11)</f>
        <v>854000</v>
      </c>
      <c r="F12" s="50">
        <f t="shared" si="0"/>
        <v>188805</v>
      </c>
      <c r="G12" s="50">
        <f t="shared" si="0"/>
        <v>88805</v>
      </c>
      <c r="H12" s="50">
        <f t="shared" si="0"/>
        <v>100000</v>
      </c>
      <c r="I12" s="50">
        <f t="shared" si="0"/>
        <v>0</v>
      </c>
      <c r="J12" s="50">
        <f t="shared" si="0"/>
        <v>0</v>
      </c>
      <c r="K12" s="19" t="s">
        <v>16</v>
      </c>
    </row>
    <row r="14" ht="12.75">
      <c r="A14" s="1" t="s">
        <v>25</v>
      </c>
    </row>
    <row r="15" ht="12.75">
      <c r="A15" s="1" t="s">
        <v>21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22" s="63" customFormat="1" ht="12.75"/>
    <row r="23" spans="3:5" s="63" customFormat="1" ht="12.75">
      <c r="C23" s="314"/>
      <c r="D23" s="315"/>
      <c r="E23" s="315"/>
    </row>
    <row r="24" spans="3:5" s="63" customFormat="1" ht="12.75">
      <c r="C24" s="314"/>
      <c r="D24" s="315"/>
      <c r="E24" s="315"/>
    </row>
    <row r="25" spans="3:5" s="63" customFormat="1" ht="12.75">
      <c r="C25" s="314"/>
      <c r="D25" s="315"/>
      <c r="E25" s="315"/>
    </row>
    <row r="26" spans="3:5" s="63" customFormat="1" ht="12.75">
      <c r="C26" s="314"/>
      <c r="D26" s="315"/>
      <c r="E26" s="315"/>
    </row>
    <row r="27" spans="1:5" s="63" customFormat="1" ht="12.75">
      <c r="A27" s="316"/>
      <c r="C27" s="314"/>
      <c r="D27" s="315"/>
      <c r="E27" s="315"/>
    </row>
  </sheetData>
  <sheetProtection/>
  <mergeCells count="15">
    <mergeCell ref="G5:G7"/>
    <mergeCell ref="H5:H7"/>
    <mergeCell ref="I5:I7"/>
    <mergeCell ref="G4:J4"/>
    <mergeCell ref="J5:J7"/>
    <mergeCell ref="A12:D12"/>
    <mergeCell ref="A1:K1"/>
    <mergeCell ref="A3:A7"/>
    <mergeCell ref="B3:B7"/>
    <mergeCell ref="C3:C7"/>
    <mergeCell ref="D3:D7"/>
    <mergeCell ref="E3:J3"/>
    <mergeCell ref="K3:K7"/>
    <mergeCell ref="E4:E7"/>
    <mergeCell ref="F4:F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4
do informacji  Wójta Gminy Łączna za I półrocze 2013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62">
      <selection activeCell="L83" sqref="L83"/>
    </sheetView>
  </sheetViews>
  <sheetFormatPr defaultColWidth="9.00390625" defaultRowHeight="12.75"/>
  <cols>
    <col min="1" max="1" width="3.875" style="43" customWidth="1"/>
    <col min="2" max="2" width="40.375" style="43" customWidth="1"/>
    <col min="3" max="3" width="8.25390625" style="43" customWidth="1"/>
    <col min="4" max="4" width="9.875" style="43" customWidth="1"/>
    <col min="5" max="5" width="5.75390625" style="43" customWidth="1"/>
    <col min="6" max="6" width="6.625" style="43" customWidth="1"/>
    <col min="7" max="7" width="23.25390625" style="43" customWidth="1"/>
    <col min="8" max="8" width="10.875" style="43" customWidth="1"/>
    <col min="9" max="9" width="11.375" style="43" customWidth="1"/>
    <col min="10" max="10" width="12.00390625" style="43" customWidth="1"/>
    <col min="11" max="16384" width="9.125" style="43" customWidth="1"/>
  </cols>
  <sheetData>
    <row r="1" spans="1:9" ht="2.25" customHeight="1" hidden="1">
      <c r="A1" s="461"/>
      <c r="B1" s="461"/>
      <c r="C1" s="461"/>
      <c r="D1" s="461"/>
      <c r="E1" s="461"/>
      <c r="F1" s="461"/>
      <c r="G1" s="461"/>
      <c r="H1" s="461"/>
      <c r="I1" s="461"/>
    </row>
    <row r="2" spans="1:9" ht="25.5" customHeight="1">
      <c r="A2" s="461" t="s">
        <v>402</v>
      </c>
      <c r="B2" s="461"/>
      <c r="C2" s="461"/>
      <c r="D2" s="461"/>
      <c r="E2" s="461"/>
      <c r="F2" s="461"/>
      <c r="G2" s="461"/>
      <c r="H2" s="461"/>
      <c r="I2" s="461"/>
    </row>
    <row r="3" spans="1:10" ht="12.75">
      <c r="A3" s="456" t="s">
        <v>39</v>
      </c>
      <c r="B3" s="456" t="s">
        <v>66</v>
      </c>
      <c r="C3" s="456" t="s">
        <v>67</v>
      </c>
      <c r="D3" s="457" t="s">
        <v>20</v>
      </c>
      <c r="E3" s="456" t="s">
        <v>1</v>
      </c>
      <c r="F3" s="457" t="s">
        <v>2</v>
      </c>
      <c r="G3" s="456" t="s">
        <v>68</v>
      </c>
      <c r="H3" s="456"/>
      <c r="I3" s="462" t="s">
        <v>386</v>
      </c>
      <c r="J3" s="459" t="s">
        <v>377</v>
      </c>
    </row>
    <row r="4" spans="1:10" ht="52.5" customHeight="1">
      <c r="A4" s="456"/>
      <c r="B4" s="456"/>
      <c r="C4" s="456"/>
      <c r="D4" s="458"/>
      <c r="E4" s="456"/>
      <c r="F4" s="458"/>
      <c r="G4" s="317" t="s">
        <v>69</v>
      </c>
      <c r="H4" s="317" t="s">
        <v>62</v>
      </c>
      <c r="I4" s="462"/>
      <c r="J4" s="460"/>
    </row>
    <row r="5" spans="1:10" ht="11.25" customHeight="1">
      <c r="A5" s="317">
        <v>1</v>
      </c>
      <c r="B5" s="317">
        <v>2</v>
      </c>
      <c r="C5" s="317">
        <v>3</v>
      </c>
      <c r="D5" s="317">
        <v>4</v>
      </c>
      <c r="E5" s="317">
        <v>5</v>
      </c>
      <c r="F5" s="317">
        <v>6</v>
      </c>
      <c r="G5" s="317">
        <v>7</v>
      </c>
      <c r="H5" s="317">
        <v>8</v>
      </c>
      <c r="I5" s="310">
        <v>9</v>
      </c>
      <c r="J5" s="355"/>
    </row>
    <row r="6" spans="1:10" ht="22.5">
      <c r="A6" s="318" t="s">
        <v>6</v>
      </c>
      <c r="B6" s="319" t="s">
        <v>353</v>
      </c>
      <c r="C6" s="320" t="s">
        <v>408</v>
      </c>
      <c r="D6" s="320" t="s">
        <v>260</v>
      </c>
      <c r="E6" s="320">
        <v>600</v>
      </c>
      <c r="F6" s="320">
        <v>60016</v>
      </c>
      <c r="G6" s="320" t="s">
        <v>70</v>
      </c>
      <c r="H6" s="321">
        <f>SUM(H11)</f>
        <v>5000000</v>
      </c>
      <c r="I6" s="356">
        <f>SUM(I11)</f>
        <v>1717800</v>
      </c>
      <c r="J6" s="387">
        <f>SUM(J11)</f>
        <v>76631.36</v>
      </c>
    </row>
    <row r="7" spans="1:10" ht="22.5">
      <c r="A7" s="322"/>
      <c r="B7" s="319" t="s">
        <v>354</v>
      </c>
      <c r="C7" s="320"/>
      <c r="D7" s="320"/>
      <c r="E7" s="320"/>
      <c r="F7" s="320"/>
      <c r="G7" s="320" t="s">
        <v>317</v>
      </c>
      <c r="H7" s="323"/>
      <c r="I7" s="357"/>
      <c r="J7" s="265"/>
    </row>
    <row r="8" spans="1:10" ht="23.25" customHeight="1">
      <c r="A8" s="322"/>
      <c r="B8" s="319" t="s">
        <v>352</v>
      </c>
      <c r="C8" s="320"/>
      <c r="D8" s="320"/>
      <c r="E8" s="320"/>
      <c r="F8" s="320"/>
      <c r="G8" s="324" t="s">
        <v>355</v>
      </c>
      <c r="H8" s="323"/>
      <c r="I8" s="357"/>
      <c r="J8" s="265"/>
    </row>
    <row r="9" spans="1:10" ht="22.5" customHeight="1">
      <c r="A9" s="322"/>
      <c r="B9" s="325" t="s">
        <v>356</v>
      </c>
      <c r="C9" s="320"/>
      <c r="D9" s="320"/>
      <c r="E9" s="320"/>
      <c r="F9" s="320"/>
      <c r="G9" s="324" t="s">
        <v>63</v>
      </c>
      <c r="H9" s="323"/>
      <c r="I9" s="357"/>
      <c r="J9" s="265"/>
    </row>
    <row r="10" spans="1:10" ht="22.5">
      <c r="A10" s="322"/>
      <c r="B10" s="326"/>
      <c r="C10" s="320"/>
      <c r="D10" s="320"/>
      <c r="E10" s="320"/>
      <c r="F10" s="320"/>
      <c r="G10" s="327" t="s">
        <v>64</v>
      </c>
      <c r="H10" s="323"/>
      <c r="I10" s="357"/>
      <c r="J10" s="264"/>
    </row>
    <row r="11" spans="1:10" ht="12.75">
      <c r="A11" s="322"/>
      <c r="B11" s="319"/>
      <c r="C11" s="320"/>
      <c r="D11" s="320"/>
      <c r="E11" s="320"/>
      <c r="F11" s="320"/>
      <c r="G11" s="320" t="s">
        <v>318</v>
      </c>
      <c r="H11" s="323">
        <f>SUM(H14+H12)</f>
        <v>5000000</v>
      </c>
      <c r="I11" s="357">
        <f>SUM(I14+I12)</f>
        <v>1717800</v>
      </c>
      <c r="J11" s="386">
        <f>SUM(J14+J12)</f>
        <v>76631.36</v>
      </c>
    </row>
    <row r="12" spans="1:10" ht="12.75">
      <c r="A12" s="322"/>
      <c r="B12" s="328" t="s">
        <v>357</v>
      </c>
      <c r="C12" s="320"/>
      <c r="D12" s="320"/>
      <c r="E12" s="320"/>
      <c r="F12" s="320"/>
      <c r="G12" s="324" t="s">
        <v>355</v>
      </c>
      <c r="H12" s="323">
        <v>3000000</v>
      </c>
      <c r="I12" s="357">
        <v>939458</v>
      </c>
      <c r="J12" s="264">
        <v>61226.58</v>
      </c>
    </row>
    <row r="13" spans="1:10" ht="12.75">
      <c r="A13" s="322"/>
      <c r="B13" s="328"/>
      <c r="C13" s="320"/>
      <c r="D13" s="320"/>
      <c r="E13" s="320"/>
      <c r="F13" s="320"/>
      <c r="G13" s="324" t="s">
        <v>63</v>
      </c>
      <c r="H13" s="323"/>
      <c r="I13" s="357"/>
      <c r="J13" s="264"/>
    </row>
    <row r="14" spans="1:10" ht="22.5">
      <c r="A14" s="322"/>
      <c r="B14" s="328"/>
      <c r="C14" s="320"/>
      <c r="D14" s="320"/>
      <c r="E14" s="320"/>
      <c r="F14" s="320"/>
      <c r="G14" s="327" t="s">
        <v>64</v>
      </c>
      <c r="H14" s="329">
        <v>2000000</v>
      </c>
      <c r="I14" s="357">
        <v>778342</v>
      </c>
      <c r="J14" s="264">
        <v>15404.78</v>
      </c>
    </row>
    <row r="15" spans="1:10" ht="27" customHeight="1" thickBot="1">
      <c r="A15" s="330"/>
      <c r="B15" s="331"/>
      <c r="C15" s="332"/>
      <c r="D15" s="332"/>
      <c r="E15" s="332"/>
      <c r="F15" s="332"/>
      <c r="G15" s="333" t="s">
        <v>358</v>
      </c>
      <c r="H15" s="334"/>
      <c r="I15" s="358"/>
      <c r="J15" s="369"/>
    </row>
    <row r="16" spans="1:10" ht="22.5">
      <c r="A16" s="320" t="s">
        <v>7</v>
      </c>
      <c r="B16" s="335" t="s">
        <v>353</v>
      </c>
      <c r="C16" s="320" t="s">
        <v>409</v>
      </c>
      <c r="D16" s="320" t="s">
        <v>260</v>
      </c>
      <c r="E16" s="320">
        <v>720</v>
      </c>
      <c r="F16" s="320">
        <v>72095</v>
      </c>
      <c r="G16" s="320" t="s">
        <v>70</v>
      </c>
      <c r="H16" s="336">
        <f>SUM(H21)</f>
        <v>300000</v>
      </c>
      <c r="I16" s="359">
        <f>SUM(I21)</f>
        <v>281550</v>
      </c>
      <c r="J16" s="347">
        <f>SUM(J21)</f>
        <v>0</v>
      </c>
    </row>
    <row r="17" spans="1:10" ht="22.5">
      <c r="A17" s="320"/>
      <c r="B17" s="335" t="s">
        <v>359</v>
      </c>
      <c r="C17" s="320"/>
      <c r="D17" s="320"/>
      <c r="E17" s="320"/>
      <c r="F17" s="320"/>
      <c r="G17" s="320" t="s">
        <v>317</v>
      </c>
      <c r="H17" s="337"/>
      <c r="I17" s="360"/>
      <c r="J17" s="265"/>
    </row>
    <row r="18" spans="1:10" ht="22.5">
      <c r="A18" s="320"/>
      <c r="B18" s="335" t="s">
        <v>360</v>
      </c>
      <c r="C18" s="320"/>
      <c r="D18" s="320"/>
      <c r="E18" s="320"/>
      <c r="F18" s="320"/>
      <c r="G18" s="324" t="s">
        <v>355</v>
      </c>
      <c r="H18" s="337"/>
      <c r="I18" s="360"/>
      <c r="J18" s="265"/>
    </row>
    <row r="19" spans="1:10" ht="22.5">
      <c r="A19" s="320"/>
      <c r="B19" s="338" t="s">
        <v>361</v>
      </c>
      <c r="C19" s="320"/>
      <c r="D19" s="320"/>
      <c r="E19" s="320"/>
      <c r="F19" s="320"/>
      <c r="G19" s="324" t="s">
        <v>63</v>
      </c>
      <c r="H19" s="337"/>
      <c r="I19" s="360"/>
      <c r="J19" s="265"/>
    </row>
    <row r="20" spans="1:10" ht="22.5">
      <c r="A20" s="320"/>
      <c r="B20" s="326"/>
      <c r="C20" s="320"/>
      <c r="D20" s="320"/>
      <c r="E20" s="320"/>
      <c r="F20" s="320"/>
      <c r="G20" s="327" t="s">
        <v>64</v>
      </c>
      <c r="H20" s="337"/>
      <c r="I20" s="360"/>
      <c r="J20" s="288"/>
    </row>
    <row r="21" spans="1:10" ht="12.75">
      <c r="A21" s="320"/>
      <c r="B21" s="335"/>
      <c r="C21" s="320"/>
      <c r="D21" s="320"/>
      <c r="E21" s="320"/>
      <c r="F21" s="320"/>
      <c r="G21" s="320" t="s">
        <v>318</v>
      </c>
      <c r="H21" s="337">
        <f>SUM(H22:H24)</f>
        <v>300000</v>
      </c>
      <c r="I21" s="360">
        <f>SUM(I22:I25)</f>
        <v>281550</v>
      </c>
      <c r="J21" s="346">
        <f>SUM(J22:J25)</f>
        <v>0</v>
      </c>
    </row>
    <row r="22" spans="1:10" ht="12.75">
      <c r="A22" s="320"/>
      <c r="B22" s="320" t="s">
        <v>357</v>
      </c>
      <c r="C22" s="320"/>
      <c r="D22" s="320"/>
      <c r="E22" s="320"/>
      <c r="F22" s="320"/>
      <c r="G22" s="324" t="s">
        <v>355</v>
      </c>
      <c r="H22" s="337">
        <v>55677</v>
      </c>
      <c r="I22" s="360">
        <v>42232</v>
      </c>
      <c r="J22" s="265">
        <v>0</v>
      </c>
    </row>
    <row r="23" spans="1:10" ht="12.75">
      <c r="A23" s="320"/>
      <c r="B23" s="320"/>
      <c r="C23" s="320"/>
      <c r="D23" s="320"/>
      <c r="E23" s="320"/>
      <c r="F23" s="320"/>
      <c r="G23" s="324" t="s">
        <v>63</v>
      </c>
      <c r="H23" s="337"/>
      <c r="I23" s="360"/>
      <c r="J23" s="265"/>
    </row>
    <row r="24" spans="1:10" ht="22.5">
      <c r="A24" s="320"/>
      <c r="B24" s="320"/>
      <c r="C24" s="320"/>
      <c r="D24" s="320"/>
      <c r="E24" s="320"/>
      <c r="F24" s="320"/>
      <c r="G24" s="327" t="s">
        <v>64</v>
      </c>
      <c r="H24" s="337">
        <v>244323</v>
      </c>
      <c r="I24" s="360">
        <v>239318</v>
      </c>
      <c r="J24" s="265">
        <v>0</v>
      </c>
    </row>
    <row r="25" spans="1:10" ht="34.5" thickBot="1">
      <c r="A25" s="332"/>
      <c r="B25" s="332"/>
      <c r="C25" s="332"/>
      <c r="D25" s="332"/>
      <c r="E25" s="332"/>
      <c r="F25" s="332"/>
      <c r="G25" s="333" t="s">
        <v>358</v>
      </c>
      <c r="H25" s="339"/>
      <c r="I25" s="361"/>
      <c r="J25" s="266"/>
    </row>
    <row r="26" spans="1:10" ht="22.5">
      <c r="A26" s="341" t="s">
        <v>8</v>
      </c>
      <c r="B26" s="342" t="s">
        <v>353</v>
      </c>
      <c r="C26" s="341" t="s">
        <v>409</v>
      </c>
      <c r="D26" s="341" t="s">
        <v>260</v>
      </c>
      <c r="E26" s="341">
        <v>720</v>
      </c>
      <c r="F26" s="341">
        <v>72095</v>
      </c>
      <c r="G26" s="341" t="s">
        <v>70</v>
      </c>
      <c r="H26" s="343">
        <v>85000</v>
      </c>
      <c r="I26" s="362">
        <v>84968</v>
      </c>
      <c r="J26" s="265">
        <v>0</v>
      </c>
    </row>
    <row r="27" spans="1:10" ht="22.5">
      <c r="A27" s="320"/>
      <c r="B27" s="335" t="s">
        <v>359</v>
      </c>
      <c r="C27" s="320"/>
      <c r="D27" s="320"/>
      <c r="E27" s="320"/>
      <c r="F27" s="320"/>
      <c r="G27" s="320" t="s">
        <v>317</v>
      </c>
      <c r="H27" s="337"/>
      <c r="I27" s="360"/>
      <c r="J27" s="265"/>
    </row>
    <row r="28" spans="1:10" ht="22.5">
      <c r="A28" s="320"/>
      <c r="B28" s="335" t="s">
        <v>360</v>
      </c>
      <c r="C28" s="320"/>
      <c r="D28" s="320"/>
      <c r="E28" s="320"/>
      <c r="F28" s="320"/>
      <c r="G28" s="324" t="s">
        <v>355</v>
      </c>
      <c r="H28" s="337"/>
      <c r="I28" s="360"/>
      <c r="J28" s="288"/>
    </row>
    <row r="29" spans="1:10" ht="33.75">
      <c r="A29" s="320"/>
      <c r="B29" s="338" t="s">
        <v>362</v>
      </c>
      <c r="C29" s="320"/>
      <c r="D29" s="320"/>
      <c r="E29" s="320"/>
      <c r="F29" s="320"/>
      <c r="G29" s="324" t="s">
        <v>63</v>
      </c>
      <c r="H29" s="337"/>
      <c r="I29" s="360"/>
      <c r="J29" s="265"/>
    </row>
    <row r="30" spans="1:10" ht="22.5">
      <c r="A30" s="320"/>
      <c r="B30" s="326"/>
      <c r="C30" s="320"/>
      <c r="D30" s="320"/>
      <c r="E30" s="320"/>
      <c r="F30" s="320"/>
      <c r="G30" s="327" t="s">
        <v>64</v>
      </c>
      <c r="H30" s="337"/>
      <c r="I30" s="360"/>
      <c r="J30" s="265"/>
    </row>
    <row r="31" spans="1:10" ht="12.75">
      <c r="A31" s="320"/>
      <c r="B31" s="335"/>
      <c r="C31" s="320"/>
      <c r="D31" s="320"/>
      <c r="E31" s="320"/>
      <c r="F31" s="320"/>
      <c r="G31" s="320" t="s">
        <v>318</v>
      </c>
      <c r="H31" s="337">
        <f>SUM(H26:H30)</f>
        <v>85000</v>
      </c>
      <c r="I31" s="360">
        <f>SUM(I26:I30)</f>
        <v>84968</v>
      </c>
      <c r="J31" s="265">
        <v>0</v>
      </c>
    </row>
    <row r="32" spans="1:10" ht="12.75">
      <c r="A32" s="320"/>
      <c r="B32" s="320" t="s">
        <v>357</v>
      </c>
      <c r="C32" s="320"/>
      <c r="D32" s="320"/>
      <c r="E32" s="320"/>
      <c r="F32" s="320"/>
      <c r="G32" s="324" t="s">
        <v>355</v>
      </c>
      <c r="H32" s="337">
        <v>20000</v>
      </c>
      <c r="I32" s="360">
        <v>19968</v>
      </c>
      <c r="J32" s="265">
        <v>0</v>
      </c>
    </row>
    <row r="33" spans="1:10" ht="12.75">
      <c r="A33" s="320"/>
      <c r="B33" s="320"/>
      <c r="C33" s="320"/>
      <c r="D33" s="320"/>
      <c r="E33" s="320"/>
      <c r="F33" s="320"/>
      <c r="G33" s="324" t="s">
        <v>63</v>
      </c>
      <c r="H33" s="337"/>
      <c r="I33" s="360"/>
      <c r="J33" s="265"/>
    </row>
    <row r="34" spans="1:10" ht="22.5">
      <c r="A34" s="320"/>
      <c r="B34" s="320"/>
      <c r="C34" s="320"/>
      <c r="D34" s="320"/>
      <c r="E34" s="320"/>
      <c r="F34" s="320"/>
      <c r="G34" s="327" t="s">
        <v>64</v>
      </c>
      <c r="H34" s="337">
        <f>SUM(I34)</f>
        <v>65000</v>
      </c>
      <c r="I34" s="360">
        <v>65000</v>
      </c>
      <c r="J34" s="265">
        <v>0</v>
      </c>
    </row>
    <row r="35" spans="1:10" ht="34.5" thickBot="1">
      <c r="A35" s="332"/>
      <c r="B35" s="332"/>
      <c r="C35" s="332"/>
      <c r="D35" s="332"/>
      <c r="E35" s="332"/>
      <c r="F35" s="332"/>
      <c r="G35" s="333" t="s">
        <v>358</v>
      </c>
      <c r="H35" s="339"/>
      <c r="I35" s="361"/>
      <c r="J35" s="266"/>
    </row>
    <row r="36" spans="1:10" ht="22.5">
      <c r="A36" s="320">
        <v>4</v>
      </c>
      <c r="B36" s="335" t="s">
        <v>410</v>
      </c>
      <c r="C36" s="344" t="s">
        <v>414</v>
      </c>
      <c r="D36" s="320" t="s">
        <v>260</v>
      </c>
      <c r="E36" s="320">
        <v>921</v>
      </c>
      <c r="F36" s="320">
        <v>92195</v>
      </c>
      <c r="G36" s="320" t="s">
        <v>70</v>
      </c>
      <c r="H36" s="345">
        <f>SUM(H41)</f>
        <v>976859</v>
      </c>
      <c r="I36" s="345">
        <f>SUM(I41)</f>
        <v>713439</v>
      </c>
      <c r="J36" s="345">
        <f>SUM(J37)</f>
        <v>0</v>
      </c>
    </row>
    <row r="37" spans="1:10" ht="22.5">
      <c r="A37" s="320"/>
      <c r="B37" s="335" t="s">
        <v>411</v>
      </c>
      <c r="C37" s="320"/>
      <c r="D37" s="320" t="s">
        <v>364</v>
      </c>
      <c r="E37" s="320"/>
      <c r="F37" s="320"/>
      <c r="G37" s="320" t="s">
        <v>317</v>
      </c>
      <c r="H37" s="346">
        <f>SUM(H38:H40)</f>
        <v>0</v>
      </c>
      <c r="I37" s="363">
        <f>SUM(I38:I40)</f>
        <v>0</v>
      </c>
      <c r="J37" s="346">
        <f>SUM(J38:J40)</f>
        <v>0</v>
      </c>
    </row>
    <row r="38" spans="1:10" ht="22.5">
      <c r="A38" s="320"/>
      <c r="B38" s="335" t="s">
        <v>412</v>
      </c>
      <c r="C38" s="320"/>
      <c r="D38" s="320"/>
      <c r="E38" s="320"/>
      <c r="F38" s="320"/>
      <c r="G38" s="324" t="s">
        <v>355</v>
      </c>
      <c r="H38" s="346"/>
      <c r="I38" s="363"/>
      <c r="J38" s="265"/>
    </row>
    <row r="39" spans="1:10" ht="30.75" customHeight="1">
      <c r="A39" s="320"/>
      <c r="B39" s="338" t="s">
        <v>413</v>
      </c>
      <c r="C39" s="320"/>
      <c r="D39" s="320"/>
      <c r="E39" s="320"/>
      <c r="F39" s="320"/>
      <c r="G39" s="324" t="s">
        <v>63</v>
      </c>
      <c r="H39" s="346"/>
      <c r="I39" s="363"/>
      <c r="J39" s="372"/>
    </row>
    <row r="40" spans="1:10" ht="22.5">
      <c r="A40" s="320"/>
      <c r="B40" s="326"/>
      <c r="C40" s="320"/>
      <c r="D40" s="320"/>
      <c r="E40" s="320"/>
      <c r="F40" s="320"/>
      <c r="G40" s="327" t="s">
        <v>64</v>
      </c>
      <c r="H40" s="346"/>
      <c r="I40" s="363"/>
      <c r="J40" s="265"/>
    </row>
    <row r="41" spans="1:10" ht="12.75">
      <c r="A41" s="320"/>
      <c r="B41" s="335"/>
      <c r="C41" s="320"/>
      <c r="D41" s="320"/>
      <c r="E41" s="320"/>
      <c r="F41" s="320"/>
      <c r="G41" s="320" t="s">
        <v>318</v>
      </c>
      <c r="H41" s="346">
        <f>SUM(H42:H44)</f>
        <v>976859</v>
      </c>
      <c r="I41" s="346">
        <f>SUM(I42:I44)</f>
        <v>713439</v>
      </c>
      <c r="J41" s="265"/>
    </row>
    <row r="42" spans="1:10" ht="12.75">
      <c r="A42" s="320"/>
      <c r="B42" s="320" t="s">
        <v>357</v>
      </c>
      <c r="C42" s="320"/>
      <c r="D42" s="320"/>
      <c r="E42" s="320"/>
      <c r="F42" s="320"/>
      <c r="G42" s="324" t="s">
        <v>355</v>
      </c>
      <c r="H42" s="337">
        <v>476859</v>
      </c>
      <c r="I42" s="360">
        <v>348269</v>
      </c>
      <c r="J42" s="265"/>
    </row>
    <row r="43" spans="1:10" ht="12.75">
      <c r="A43" s="320"/>
      <c r="B43" s="320"/>
      <c r="C43" s="320"/>
      <c r="D43" s="320"/>
      <c r="E43" s="320"/>
      <c r="F43" s="320"/>
      <c r="G43" s="324" t="s">
        <v>63</v>
      </c>
      <c r="H43" s="337"/>
      <c r="I43" s="360"/>
      <c r="J43" s="265"/>
    </row>
    <row r="44" spans="1:10" ht="22.5">
      <c r="A44" s="320"/>
      <c r="B44" s="320"/>
      <c r="C44" s="320"/>
      <c r="D44" s="320"/>
      <c r="E44" s="320"/>
      <c r="F44" s="320"/>
      <c r="G44" s="327" t="s">
        <v>64</v>
      </c>
      <c r="H44" s="337">
        <v>500000</v>
      </c>
      <c r="I44" s="360">
        <v>365170</v>
      </c>
      <c r="J44" s="265"/>
    </row>
    <row r="45" spans="1:10" ht="34.5" thickBot="1">
      <c r="A45" s="332"/>
      <c r="B45" s="332"/>
      <c r="C45" s="332"/>
      <c r="D45" s="332"/>
      <c r="E45" s="332"/>
      <c r="F45" s="332"/>
      <c r="G45" s="333" t="s">
        <v>358</v>
      </c>
      <c r="H45" s="339"/>
      <c r="I45" s="361"/>
      <c r="J45" s="266"/>
    </row>
    <row r="46" spans="1:10" ht="12.75">
      <c r="A46" s="320">
        <v>5</v>
      </c>
      <c r="B46" s="335" t="s">
        <v>363</v>
      </c>
      <c r="C46" s="344" t="s">
        <v>370</v>
      </c>
      <c r="D46" s="320" t="s">
        <v>371</v>
      </c>
      <c r="E46" s="320">
        <v>853</v>
      </c>
      <c r="F46" s="320">
        <v>85395</v>
      </c>
      <c r="G46" s="320" t="s">
        <v>70</v>
      </c>
      <c r="H46" s="347">
        <f>SUM(H47)</f>
        <v>1265411</v>
      </c>
      <c r="I46" s="364">
        <f>SUM(I47)</f>
        <v>574301</v>
      </c>
      <c r="J46" s="347">
        <f>SUM(J47)</f>
        <v>269347.95</v>
      </c>
    </row>
    <row r="47" spans="1:10" ht="22.5">
      <c r="A47" s="320"/>
      <c r="B47" s="335" t="s">
        <v>415</v>
      </c>
      <c r="C47" s="320"/>
      <c r="D47" s="320" t="s">
        <v>364</v>
      </c>
      <c r="E47" s="320"/>
      <c r="F47" s="320"/>
      <c r="G47" s="320" t="s">
        <v>317</v>
      </c>
      <c r="H47" s="346">
        <f>SUM(H48:H50)</f>
        <v>1265411</v>
      </c>
      <c r="I47" s="363">
        <f>SUM(I48:I50)</f>
        <v>574301</v>
      </c>
      <c r="J47" s="346">
        <f>SUM(J48:J50)</f>
        <v>269347.95</v>
      </c>
    </row>
    <row r="48" spans="1:10" ht="33.75">
      <c r="A48" s="320"/>
      <c r="B48" s="335" t="s">
        <v>416</v>
      </c>
      <c r="C48" s="320"/>
      <c r="D48" s="320"/>
      <c r="E48" s="320"/>
      <c r="F48" s="320"/>
      <c r="G48" s="324" t="s">
        <v>355</v>
      </c>
      <c r="H48" s="346">
        <v>190211</v>
      </c>
      <c r="I48" s="363">
        <v>96296</v>
      </c>
      <c r="J48" s="265">
        <v>46423.53</v>
      </c>
    </row>
    <row r="49" spans="1:10" ht="20.25" customHeight="1">
      <c r="A49" s="320"/>
      <c r="B49" s="338" t="s">
        <v>372</v>
      </c>
      <c r="C49" s="320"/>
      <c r="D49" s="320"/>
      <c r="E49" s="320"/>
      <c r="F49" s="320"/>
      <c r="G49" s="324" t="s">
        <v>63</v>
      </c>
      <c r="H49" s="346"/>
      <c r="I49" s="363"/>
      <c r="J49" s="372"/>
    </row>
    <row r="50" spans="1:10" ht="22.5">
      <c r="A50" s="320"/>
      <c r="B50" s="326"/>
      <c r="C50" s="320"/>
      <c r="D50" s="320"/>
      <c r="E50" s="320"/>
      <c r="F50" s="320"/>
      <c r="G50" s="327" t="s">
        <v>64</v>
      </c>
      <c r="H50" s="346">
        <v>1075200</v>
      </c>
      <c r="I50" s="363">
        <v>478005</v>
      </c>
      <c r="J50" s="265">
        <v>222924.42</v>
      </c>
    </row>
    <row r="51" spans="1:10" ht="12.75">
      <c r="A51" s="320"/>
      <c r="B51" s="335"/>
      <c r="C51" s="320"/>
      <c r="D51" s="320"/>
      <c r="E51" s="320"/>
      <c r="F51" s="320"/>
      <c r="G51" s="320" t="s">
        <v>318</v>
      </c>
      <c r="H51" s="346"/>
      <c r="I51" s="363"/>
      <c r="J51" s="265"/>
    </row>
    <row r="52" spans="1:10" ht="12.75">
      <c r="A52" s="320"/>
      <c r="B52" s="320" t="s">
        <v>357</v>
      </c>
      <c r="C52" s="320"/>
      <c r="D52" s="320"/>
      <c r="E52" s="320"/>
      <c r="F52" s="320"/>
      <c r="G52" s="324" t="s">
        <v>355</v>
      </c>
      <c r="H52" s="337"/>
      <c r="I52" s="360"/>
      <c r="J52" s="265"/>
    </row>
    <row r="53" spans="1:10" ht="12.75">
      <c r="A53" s="320"/>
      <c r="B53" s="320"/>
      <c r="C53" s="320"/>
      <c r="D53" s="320"/>
      <c r="E53" s="320"/>
      <c r="F53" s="320"/>
      <c r="G53" s="324" t="s">
        <v>63</v>
      </c>
      <c r="H53" s="337"/>
      <c r="I53" s="360"/>
      <c r="J53" s="265"/>
    </row>
    <row r="54" spans="1:10" ht="22.5">
      <c r="A54" s="320"/>
      <c r="B54" s="320"/>
      <c r="C54" s="320"/>
      <c r="D54" s="320"/>
      <c r="E54" s="320"/>
      <c r="F54" s="320"/>
      <c r="G54" s="327" t="s">
        <v>64</v>
      </c>
      <c r="H54" s="337"/>
      <c r="I54" s="360"/>
      <c r="J54" s="265"/>
    </row>
    <row r="55" spans="1:10" ht="34.5" thickBot="1">
      <c r="A55" s="332"/>
      <c r="B55" s="332"/>
      <c r="C55" s="332"/>
      <c r="D55" s="332"/>
      <c r="E55" s="332"/>
      <c r="F55" s="332"/>
      <c r="G55" s="333" t="s">
        <v>358</v>
      </c>
      <c r="H55" s="339"/>
      <c r="I55" s="361"/>
      <c r="J55" s="266"/>
    </row>
    <row r="56" spans="1:10" ht="12.75">
      <c r="A56" s="320">
        <v>6</v>
      </c>
      <c r="B56" s="335" t="s">
        <v>368</v>
      </c>
      <c r="C56" s="344">
        <v>2013</v>
      </c>
      <c r="D56" s="320" t="s">
        <v>260</v>
      </c>
      <c r="E56" s="320">
        <v>853</v>
      </c>
      <c r="F56" s="320">
        <v>85395</v>
      </c>
      <c r="G56" s="320" t="s">
        <v>70</v>
      </c>
      <c r="H56" s="347">
        <f>SUM(H57)</f>
        <v>14761</v>
      </c>
      <c r="I56" s="364">
        <f>SUM(I57)</f>
        <v>14761</v>
      </c>
      <c r="J56" s="347">
        <f>SUM(J57)</f>
        <v>0</v>
      </c>
    </row>
    <row r="57" spans="1:10" ht="12.75">
      <c r="A57" s="320"/>
      <c r="B57" s="335" t="s">
        <v>365</v>
      </c>
      <c r="C57" s="320"/>
      <c r="D57" s="320" t="s">
        <v>364</v>
      </c>
      <c r="E57" s="320"/>
      <c r="F57" s="320"/>
      <c r="G57" s="320" t="s">
        <v>317</v>
      </c>
      <c r="H57" s="346">
        <f>SUM(H58:H60)</f>
        <v>14761</v>
      </c>
      <c r="I57" s="363">
        <f>SUM(I58:I60)</f>
        <v>14761</v>
      </c>
      <c r="J57" s="346">
        <f>SUM(J58:J60)</f>
        <v>0</v>
      </c>
    </row>
    <row r="58" spans="1:10" ht="12.75">
      <c r="A58" s="320"/>
      <c r="B58" s="335" t="s">
        <v>417</v>
      </c>
      <c r="C58" s="320"/>
      <c r="D58" s="320"/>
      <c r="E58" s="320"/>
      <c r="F58" s="320"/>
      <c r="G58" s="324" t="s">
        <v>355</v>
      </c>
      <c r="H58" s="348">
        <v>5191</v>
      </c>
      <c r="I58" s="365">
        <v>5191</v>
      </c>
      <c r="J58" s="264"/>
    </row>
    <row r="59" spans="1:10" ht="22.5">
      <c r="A59" s="320"/>
      <c r="B59" s="338" t="s">
        <v>418</v>
      </c>
      <c r="C59" s="320"/>
      <c r="D59" s="320"/>
      <c r="E59" s="320"/>
      <c r="F59" s="320"/>
      <c r="G59" s="324" t="s">
        <v>63</v>
      </c>
      <c r="H59" s="346"/>
      <c r="I59" s="363"/>
      <c r="J59" s="264"/>
    </row>
    <row r="60" spans="1:10" ht="22.5">
      <c r="A60" s="320"/>
      <c r="B60" s="326"/>
      <c r="C60" s="320"/>
      <c r="D60" s="320"/>
      <c r="E60" s="320"/>
      <c r="F60" s="320"/>
      <c r="G60" s="327" t="s">
        <v>64</v>
      </c>
      <c r="H60" s="346">
        <v>9570</v>
      </c>
      <c r="I60" s="363">
        <v>9570</v>
      </c>
      <c r="J60" s="264"/>
    </row>
    <row r="61" spans="1:10" ht="12.75">
      <c r="A61" s="320"/>
      <c r="B61" s="335"/>
      <c r="C61" s="320"/>
      <c r="D61" s="320"/>
      <c r="E61" s="320"/>
      <c r="F61" s="320"/>
      <c r="G61" s="320" t="s">
        <v>318</v>
      </c>
      <c r="H61" s="346"/>
      <c r="I61" s="363"/>
      <c r="J61" s="264"/>
    </row>
    <row r="62" spans="1:10" ht="12.75">
      <c r="A62" s="320"/>
      <c r="B62" s="320" t="s">
        <v>357</v>
      </c>
      <c r="C62" s="320"/>
      <c r="D62" s="320"/>
      <c r="E62" s="320"/>
      <c r="F62" s="320"/>
      <c r="G62" s="324" t="s">
        <v>355</v>
      </c>
      <c r="H62" s="337"/>
      <c r="I62" s="360"/>
      <c r="J62" s="265"/>
    </row>
    <row r="63" spans="1:10" ht="12.75">
      <c r="A63" s="320"/>
      <c r="B63" s="320"/>
      <c r="C63" s="320"/>
      <c r="D63" s="320"/>
      <c r="E63" s="320"/>
      <c r="F63" s="320"/>
      <c r="G63" s="324" t="s">
        <v>63</v>
      </c>
      <c r="H63" s="337"/>
      <c r="I63" s="360"/>
      <c r="J63" s="265"/>
    </row>
    <row r="64" spans="1:10" ht="22.5">
      <c r="A64" s="320"/>
      <c r="B64" s="320"/>
      <c r="C64" s="320"/>
      <c r="D64" s="320"/>
      <c r="E64" s="320"/>
      <c r="F64" s="320"/>
      <c r="G64" s="327" t="s">
        <v>64</v>
      </c>
      <c r="H64" s="337"/>
      <c r="I64" s="360"/>
      <c r="J64" s="265"/>
    </row>
    <row r="65" spans="1:10" ht="34.5" thickBot="1">
      <c r="A65" s="332"/>
      <c r="B65" s="332"/>
      <c r="C65" s="332"/>
      <c r="D65" s="332"/>
      <c r="E65" s="332"/>
      <c r="F65" s="332"/>
      <c r="G65" s="333" t="s">
        <v>358</v>
      </c>
      <c r="H65" s="339"/>
      <c r="I65" s="361"/>
      <c r="J65" s="367"/>
    </row>
    <row r="66" spans="1:10" ht="12.75">
      <c r="A66" s="320">
        <v>7</v>
      </c>
      <c r="B66" s="335" t="s">
        <v>363</v>
      </c>
      <c r="C66" s="344">
        <v>2013</v>
      </c>
      <c r="D66" s="320" t="s">
        <v>366</v>
      </c>
      <c r="E66" s="349"/>
      <c r="F66" s="349"/>
      <c r="G66" s="320" t="s">
        <v>70</v>
      </c>
      <c r="H66" s="347">
        <f>SUM(H67)</f>
        <v>179500</v>
      </c>
      <c r="I66" s="364">
        <f>SUM(I67)</f>
        <v>179500</v>
      </c>
      <c r="J66" s="347">
        <f>SUM(J67)</f>
        <v>4000</v>
      </c>
    </row>
    <row r="67" spans="1:10" ht="12.75">
      <c r="A67" s="320"/>
      <c r="B67" s="335" t="s">
        <v>365</v>
      </c>
      <c r="C67" s="320"/>
      <c r="D67" s="320" t="s">
        <v>364</v>
      </c>
      <c r="E67" s="320"/>
      <c r="F67" s="320"/>
      <c r="G67" s="320" t="s">
        <v>317</v>
      </c>
      <c r="H67" s="346">
        <f>SUM(H68:H70)</f>
        <v>179500</v>
      </c>
      <c r="I67" s="363">
        <f>SUM(I68:I70)</f>
        <v>179500</v>
      </c>
      <c r="J67" s="346">
        <f>SUM(J68:J70)</f>
        <v>4000</v>
      </c>
    </row>
    <row r="68" spans="1:10" ht="22.5">
      <c r="A68" s="320"/>
      <c r="B68" s="335" t="s">
        <v>367</v>
      </c>
      <c r="C68" s="320"/>
      <c r="D68" s="320"/>
      <c r="E68" s="320">
        <v>852</v>
      </c>
      <c r="F68" s="320">
        <v>85214</v>
      </c>
      <c r="G68" s="324" t="s">
        <v>355</v>
      </c>
      <c r="H68" s="348">
        <v>18839</v>
      </c>
      <c r="I68" s="365">
        <v>18839</v>
      </c>
      <c r="J68" s="264">
        <v>4000</v>
      </c>
    </row>
    <row r="69" spans="1:10" ht="18.75" customHeight="1">
      <c r="A69" s="320"/>
      <c r="B69" s="338" t="s">
        <v>265</v>
      </c>
      <c r="C69" s="320"/>
      <c r="D69" s="320"/>
      <c r="E69" s="320">
        <v>853</v>
      </c>
      <c r="F69" s="320">
        <v>85395</v>
      </c>
      <c r="G69" s="324" t="s">
        <v>63</v>
      </c>
      <c r="H69" s="346">
        <v>8081.24</v>
      </c>
      <c r="I69" s="363">
        <v>8081.24</v>
      </c>
      <c r="J69" s="265"/>
    </row>
    <row r="70" spans="1:10" ht="22.5">
      <c r="A70" s="320"/>
      <c r="B70" s="326"/>
      <c r="C70" s="320"/>
      <c r="D70" s="320"/>
      <c r="E70" s="320">
        <v>853</v>
      </c>
      <c r="F70" s="320">
        <v>85395</v>
      </c>
      <c r="G70" s="327" t="s">
        <v>64</v>
      </c>
      <c r="H70" s="346">
        <v>152579.76</v>
      </c>
      <c r="I70" s="363">
        <v>152579.76</v>
      </c>
      <c r="J70" s="370"/>
    </row>
    <row r="71" spans="1:10" ht="12.75">
      <c r="A71" s="320"/>
      <c r="B71" s="335"/>
      <c r="C71" s="320"/>
      <c r="D71" s="320"/>
      <c r="E71" s="320"/>
      <c r="F71" s="320"/>
      <c r="G71" s="320" t="s">
        <v>318</v>
      </c>
      <c r="H71" s="346"/>
      <c r="I71" s="363"/>
      <c r="J71" s="265"/>
    </row>
    <row r="72" spans="1:10" ht="12.75">
      <c r="A72" s="320"/>
      <c r="B72" s="320" t="s">
        <v>357</v>
      </c>
      <c r="C72" s="320"/>
      <c r="D72" s="320"/>
      <c r="E72" s="320"/>
      <c r="F72" s="320"/>
      <c r="G72" s="324" t="s">
        <v>355</v>
      </c>
      <c r="H72" s="337"/>
      <c r="I72" s="360"/>
      <c r="J72" s="44"/>
    </row>
    <row r="73" spans="1:10" ht="12.75">
      <c r="A73" s="320"/>
      <c r="B73" s="320"/>
      <c r="C73" s="320"/>
      <c r="D73" s="320"/>
      <c r="E73" s="320"/>
      <c r="F73" s="320"/>
      <c r="G73" s="324" t="s">
        <v>63</v>
      </c>
      <c r="H73" s="337"/>
      <c r="I73" s="360"/>
      <c r="J73" s="265"/>
    </row>
    <row r="74" spans="1:10" ht="22.5">
      <c r="A74" s="320"/>
      <c r="B74" s="320"/>
      <c r="C74" s="320"/>
      <c r="D74" s="320"/>
      <c r="E74" s="320"/>
      <c r="F74" s="320"/>
      <c r="G74" s="327" t="s">
        <v>64</v>
      </c>
      <c r="H74" s="337"/>
      <c r="I74" s="360"/>
      <c r="J74" s="44"/>
    </row>
    <row r="75" spans="1:10" ht="34.5" thickBot="1">
      <c r="A75" s="332"/>
      <c r="B75" s="332"/>
      <c r="C75" s="332"/>
      <c r="D75" s="332"/>
      <c r="E75" s="332"/>
      <c r="F75" s="332"/>
      <c r="G75" s="333" t="s">
        <v>358</v>
      </c>
      <c r="H75" s="339"/>
      <c r="I75" s="361"/>
      <c r="J75" s="263"/>
    </row>
    <row r="76" spans="1:10" ht="12.75">
      <c r="A76" s="350"/>
      <c r="B76" s="350" t="s">
        <v>27</v>
      </c>
      <c r="C76" s="350"/>
      <c r="D76" s="350"/>
      <c r="E76" s="350"/>
      <c r="F76" s="350"/>
      <c r="G76" s="350"/>
      <c r="H76" s="351">
        <f>SUM(H77+H82)</f>
        <v>7821531</v>
      </c>
      <c r="I76" s="351">
        <f>SUM(I77+I82)</f>
        <v>3566319</v>
      </c>
      <c r="J76" s="351">
        <f>SUM(J77+J82)</f>
        <v>349979.31</v>
      </c>
    </row>
    <row r="77" spans="1:10" ht="12.75">
      <c r="A77" s="320"/>
      <c r="B77" s="320" t="s">
        <v>317</v>
      </c>
      <c r="C77" s="320"/>
      <c r="D77" s="320"/>
      <c r="E77" s="320"/>
      <c r="F77" s="320"/>
      <c r="G77" s="320"/>
      <c r="H77" s="351">
        <f aca="true" t="shared" si="0" ref="H77:J78">SUM(H47+H57+H67)</f>
        <v>1459672</v>
      </c>
      <c r="I77" s="351">
        <f t="shared" si="0"/>
        <v>768562</v>
      </c>
      <c r="J77" s="351">
        <f t="shared" si="0"/>
        <v>273347.95</v>
      </c>
    </row>
    <row r="78" spans="1:10" ht="12.75">
      <c r="A78" s="320"/>
      <c r="B78" s="324" t="s">
        <v>355</v>
      </c>
      <c r="C78" s="320"/>
      <c r="D78" s="320"/>
      <c r="E78" s="320"/>
      <c r="F78" s="320"/>
      <c r="G78" s="320"/>
      <c r="H78" s="348">
        <f t="shared" si="0"/>
        <v>214241</v>
      </c>
      <c r="I78" s="348">
        <f t="shared" si="0"/>
        <v>120326</v>
      </c>
      <c r="J78" s="348">
        <f t="shared" si="0"/>
        <v>50423.53</v>
      </c>
    </row>
    <row r="79" spans="1:10" ht="12.75">
      <c r="A79" s="320"/>
      <c r="B79" s="324" t="s">
        <v>63</v>
      </c>
      <c r="C79" s="320"/>
      <c r="D79" s="320"/>
      <c r="E79" s="320"/>
      <c r="F79" s="320"/>
      <c r="G79" s="320"/>
      <c r="H79" s="348">
        <f>SUM(H69)</f>
        <v>8081.24</v>
      </c>
      <c r="I79" s="348">
        <f>SUM(I69)</f>
        <v>8081.24</v>
      </c>
      <c r="J79" s="348">
        <f>SUM(J69)</f>
        <v>0</v>
      </c>
    </row>
    <row r="80" spans="1:10" ht="12.75">
      <c r="A80" s="320"/>
      <c r="B80" s="327" t="s">
        <v>64</v>
      </c>
      <c r="C80" s="320"/>
      <c r="D80" s="320"/>
      <c r="E80" s="320"/>
      <c r="F80" s="320"/>
      <c r="G80" s="320"/>
      <c r="H80" s="348">
        <f>SUM(H50+H60+H70)</f>
        <v>1237349.76</v>
      </c>
      <c r="I80" s="348">
        <f>SUM(I50+I60+I70)</f>
        <v>640154.76</v>
      </c>
      <c r="J80" s="348">
        <f>SUM(J50+J60+J70)</f>
        <v>222924.42</v>
      </c>
    </row>
    <row r="81" spans="1:10" ht="22.5">
      <c r="A81" s="320"/>
      <c r="B81" s="352" t="s">
        <v>358</v>
      </c>
      <c r="C81" s="320"/>
      <c r="D81" s="320"/>
      <c r="E81" s="320"/>
      <c r="F81" s="320"/>
      <c r="G81" s="320"/>
      <c r="H81" s="346"/>
      <c r="I81" s="363"/>
      <c r="J81" s="44"/>
    </row>
    <row r="82" spans="1:10" ht="12.75">
      <c r="A82" s="320"/>
      <c r="B82" s="320" t="s">
        <v>318</v>
      </c>
      <c r="C82" s="320"/>
      <c r="D82" s="320"/>
      <c r="E82" s="320"/>
      <c r="F82" s="320"/>
      <c r="G82" s="320"/>
      <c r="H82" s="347">
        <f aca="true" t="shared" si="1" ref="H82:J83">SUM(H11+H21+H31+H41)</f>
        <v>6361859</v>
      </c>
      <c r="I82" s="347">
        <f t="shared" si="1"/>
        <v>2797757</v>
      </c>
      <c r="J82" s="347">
        <f t="shared" si="1"/>
        <v>76631.36</v>
      </c>
    </row>
    <row r="83" spans="1:10" ht="12.75">
      <c r="A83" s="320"/>
      <c r="B83" s="324" t="s">
        <v>355</v>
      </c>
      <c r="C83" s="320"/>
      <c r="D83" s="320"/>
      <c r="E83" s="320"/>
      <c r="F83" s="320"/>
      <c r="G83" s="320"/>
      <c r="H83" s="346">
        <f t="shared" si="1"/>
        <v>3552536</v>
      </c>
      <c r="I83" s="346">
        <f t="shared" si="1"/>
        <v>1349927</v>
      </c>
      <c r="J83" s="346">
        <f t="shared" si="1"/>
        <v>61226.58</v>
      </c>
    </row>
    <row r="84" spans="1:10" ht="12.75">
      <c r="A84" s="320"/>
      <c r="B84" s="324" t="s">
        <v>63</v>
      </c>
      <c r="C84" s="320"/>
      <c r="D84" s="320"/>
      <c r="E84" s="320"/>
      <c r="F84" s="320"/>
      <c r="G84" s="320"/>
      <c r="H84" s="346"/>
      <c r="I84" s="363"/>
      <c r="J84" s="346"/>
    </row>
    <row r="85" spans="1:10" ht="12.75">
      <c r="A85" s="320"/>
      <c r="B85" s="327" t="s">
        <v>64</v>
      </c>
      <c r="C85" s="320"/>
      <c r="D85" s="320"/>
      <c r="E85" s="320"/>
      <c r="F85" s="320"/>
      <c r="G85" s="320"/>
      <c r="H85" s="346">
        <f>SUM(H14+H24+H34+H44)</f>
        <v>2809323</v>
      </c>
      <c r="I85" s="346">
        <f>SUM(I14+I24+I34+I44)</f>
        <v>1447830</v>
      </c>
      <c r="J85" s="346">
        <f>SUM(J14+J24+J34+J44)</f>
        <v>15404.78</v>
      </c>
    </row>
    <row r="86" spans="1:10" ht="22.5">
      <c r="A86" s="340"/>
      <c r="B86" s="353" t="s">
        <v>358</v>
      </c>
      <c r="C86" s="340"/>
      <c r="D86" s="340"/>
      <c r="E86" s="340"/>
      <c r="F86" s="340"/>
      <c r="G86" s="340"/>
      <c r="H86" s="354"/>
      <c r="I86" s="366"/>
      <c r="J86" s="368"/>
    </row>
  </sheetData>
  <sheetProtection/>
  <mergeCells count="11">
    <mergeCell ref="A1:I1"/>
    <mergeCell ref="A2:I2"/>
    <mergeCell ref="E3:E4"/>
    <mergeCell ref="F3:F4"/>
    <mergeCell ref="G3:H3"/>
    <mergeCell ref="I3:I4"/>
    <mergeCell ref="A3:A4"/>
    <mergeCell ref="B3:B4"/>
    <mergeCell ref="C3:C4"/>
    <mergeCell ref="D3:D4"/>
    <mergeCell ref="J3:J4"/>
  </mergeCells>
  <printOptions/>
  <pageMargins left="0.7480314960629921" right="0.7480314960629921" top="1.3385826771653544" bottom="0.984251968503937" header="0.5118110236220472" footer="0.5118110236220472"/>
  <pageSetup horizontalDpi="600" verticalDpi="600" orientation="landscape" paperSize="9" scale="86" r:id="rId1"/>
  <headerFooter alignWithMargins="0">
    <oddHeader>&amp;RZałącznik nr 5
do informacji  Wójta Gminy Łaczna za I półrocze 2012r.</oddHeader>
  </headerFooter>
  <rowBreaks count="3" manualBreakCount="3">
    <brk id="25" max="255" man="1"/>
    <brk id="44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J18" sqref="J1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5" width="17.125" style="1" customWidth="1"/>
    <col min="6" max="16384" width="9.125" style="1" customWidth="1"/>
  </cols>
  <sheetData>
    <row r="1" spans="1:5" ht="15" customHeight="1">
      <c r="A1" s="465" t="s">
        <v>421</v>
      </c>
      <c r="B1" s="465"/>
      <c r="C1" s="465"/>
      <c r="D1" s="465"/>
      <c r="E1" s="119"/>
    </row>
    <row r="2" ht="6.75" customHeight="1">
      <c r="A2" s="45"/>
    </row>
    <row r="3" spans="4:5" ht="12.75">
      <c r="D3" s="46" t="s">
        <v>14</v>
      </c>
      <c r="E3" s="46"/>
    </row>
    <row r="4" spans="1:5" ht="15" customHeight="1">
      <c r="A4" s="421" t="s">
        <v>18</v>
      </c>
      <c r="B4" s="421" t="s">
        <v>4</v>
      </c>
      <c r="C4" s="412" t="s">
        <v>71</v>
      </c>
      <c r="D4" s="412" t="s">
        <v>388</v>
      </c>
      <c r="E4" s="413" t="s">
        <v>387</v>
      </c>
    </row>
    <row r="5" spans="1:5" ht="15" customHeight="1">
      <c r="A5" s="421"/>
      <c r="B5" s="421"/>
      <c r="C5" s="421"/>
      <c r="D5" s="412"/>
      <c r="E5" s="414"/>
    </row>
    <row r="6" spans="1:5" ht="15.75" customHeight="1">
      <c r="A6" s="421"/>
      <c r="B6" s="421"/>
      <c r="C6" s="421"/>
      <c r="D6" s="412"/>
      <c r="E6" s="455"/>
    </row>
    <row r="7" spans="1:5" s="48" customFormat="1" ht="6.75" customHeight="1">
      <c r="A7" s="47">
        <v>1</v>
      </c>
      <c r="B7" s="47">
        <v>2</v>
      </c>
      <c r="C7" s="47">
        <v>3</v>
      </c>
      <c r="D7" s="47">
        <v>4</v>
      </c>
      <c r="E7" s="47"/>
    </row>
    <row r="8" spans="1:5" ht="18.75" customHeight="1">
      <c r="A8" s="463" t="s">
        <v>72</v>
      </c>
      <c r="B8" s="463"/>
      <c r="C8" s="49"/>
      <c r="D8" s="50">
        <f>SUM(D9:D17)</f>
        <v>2438200</v>
      </c>
      <c r="E8" s="50">
        <f>SUM(E9:E17)</f>
        <v>315895.81</v>
      </c>
    </row>
    <row r="9" spans="1:5" ht="18.75" customHeight="1">
      <c r="A9" s="51" t="s">
        <v>6</v>
      </c>
      <c r="B9" s="52" t="s">
        <v>73</v>
      </c>
      <c r="C9" s="51" t="s">
        <v>74</v>
      </c>
      <c r="D9" s="53">
        <v>2222305</v>
      </c>
      <c r="E9" s="229">
        <v>100000</v>
      </c>
    </row>
    <row r="10" spans="1:5" ht="18.75" customHeight="1">
      <c r="A10" s="54" t="s">
        <v>7</v>
      </c>
      <c r="B10" s="55" t="s">
        <v>75</v>
      </c>
      <c r="C10" s="54" t="s">
        <v>74</v>
      </c>
      <c r="D10" s="56"/>
      <c r="E10" s="229"/>
    </row>
    <row r="11" spans="1:5" ht="51">
      <c r="A11" s="54" t="s">
        <v>8</v>
      </c>
      <c r="B11" s="57" t="s">
        <v>76</v>
      </c>
      <c r="C11" s="54" t="s">
        <v>77</v>
      </c>
      <c r="D11" s="56"/>
      <c r="E11" s="229"/>
    </row>
    <row r="12" spans="1:5" ht="18.75" customHeight="1">
      <c r="A12" s="54" t="s">
        <v>0</v>
      </c>
      <c r="B12" s="55" t="s">
        <v>78</v>
      </c>
      <c r="C12" s="54" t="s">
        <v>79</v>
      </c>
      <c r="D12" s="56"/>
      <c r="E12" s="229"/>
    </row>
    <row r="13" spans="1:5" ht="18.75" customHeight="1">
      <c r="A13" s="54" t="s">
        <v>80</v>
      </c>
      <c r="B13" s="55" t="s">
        <v>81</v>
      </c>
      <c r="C13" s="54" t="s">
        <v>82</v>
      </c>
      <c r="D13" s="56"/>
      <c r="E13" s="229"/>
    </row>
    <row r="14" spans="1:5" ht="18.75" customHeight="1">
      <c r="A14" s="54" t="s">
        <v>83</v>
      </c>
      <c r="B14" s="55" t="s">
        <v>84</v>
      </c>
      <c r="C14" s="54" t="s">
        <v>85</v>
      </c>
      <c r="D14" s="56"/>
      <c r="E14" s="229"/>
    </row>
    <row r="15" spans="1:5" ht="18.75" customHeight="1">
      <c r="A15" s="54" t="s">
        <v>86</v>
      </c>
      <c r="B15" s="55" t="s">
        <v>87</v>
      </c>
      <c r="C15" s="54" t="s">
        <v>88</v>
      </c>
      <c r="D15" s="56"/>
      <c r="E15" s="229"/>
    </row>
    <row r="16" spans="1:5" ht="18.75" customHeight="1">
      <c r="A16" s="54" t="s">
        <v>89</v>
      </c>
      <c r="B16" s="55" t="s">
        <v>90</v>
      </c>
      <c r="C16" s="54" t="s">
        <v>319</v>
      </c>
      <c r="D16" s="56">
        <v>215895</v>
      </c>
      <c r="E16" s="229">
        <v>215895.81</v>
      </c>
    </row>
    <row r="17" spans="1:5" ht="18.75" customHeight="1">
      <c r="A17" s="58" t="s">
        <v>91</v>
      </c>
      <c r="B17" s="59" t="s">
        <v>92</v>
      </c>
      <c r="C17" s="58" t="s">
        <v>93</v>
      </c>
      <c r="D17" s="60"/>
      <c r="E17" s="229"/>
    </row>
    <row r="18" spans="1:5" ht="18.75" customHeight="1">
      <c r="A18" s="463" t="s">
        <v>94</v>
      </c>
      <c r="B18" s="463"/>
      <c r="C18" s="49"/>
      <c r="D18" s="50">
        <f>SUM(D19:D25)</f>
        <v>983200</v>
      </c>
      <c r="E18" s="50">
        <f>SUM(E19:E25)</f>
        <v>427600</v>
      </c>
    </row>
    <row r="19" spans="1:5" ht="18.75" customHeight="1">
      <c r="A19" s="51" t="s">
        <v>6</v>
      </c>
      <c r="B19" s="52" t="s">
        <v>95</v>
      </c>
      <c r="C19" s="51" t="s">
        <v>96</v>
      </c>
      <c r="D19" s="61">
        <v>983200</v>
      </c>
      <c r="E19" s="230">
        <v>427600</v>
      </c>
    </row>
    <row r="20" spans="1:5" ht="18.75" customHeight="1">
      <c r="A20" s="54" t="s">
        <v>7</v>
      </c>
      <c r="B20" s="55" t="s">
        <v>97</v>
      </c>
      <c r="C20" s="54" t="s">
        <v>96</v>
      </c>
      <c r="D20" s="56">
        <v>0</v>
      </c>
      <c r="E20" s="229">
        <v>0</v>
      </c>
    </row>
    <row r="21" spans="1:5" ht="38.25">
      <c r="A21" s="54" t="s">
        <v>8</v>
      </c>
      <c r="B21" s="57" t="s">
        <v>98</v>
      </c>
      <c r="C21" s="54" t="s">
        <v>99</v>
      </c>
      <c r="D21" s="56"/>
      <c r="E21" s="229"/>
    </row>
    <row r="22" spans="1:5" ht="18.75" customHeight="1">
      <c r="A22" s="54" t="s">
        <v>0</v>
      </c>
      <c r="B22" s="55" t="s">
        <v>49</v>
      </c>
      <c r="C22" s="54" t="s">
        <v>100</v>
      </c>
      <c r="D22" s="56"/>
      <c r="E22" s="229"/>
    </row>
    <row r="23" spans="1:5" ht="18.75" customHeight="1">
      <c r="A23" s="54" t="s">
        <v>80</v>
      </c>
      <c r="B23" s="55" t="s">
        <v>101</v>
      </c>
      <c r="C23" s="54" t="s">
        <v>93</v>
      </c>
      <c r="D23" s="56"/>
      <c r="E23" s="229"/>
    </row>
    <row r="24" spans="1:5" ht="27" customHeight="1">
      <c r="A24" s="54" t="s">
        <v>83</v>
      </c>
      <c r="B24" s="57" t="s">
        <v>102</v>
      </c>
      <c r="C24" s="54" t="s">
        <v>103</v>
      </c>
      <c r="D24" s="56"/>
      <c r="E24" s="229"/>
    </row>
    <row r="25" spans="1:5" ht="18.75" customHeight="1">
      <c r="A25" s="58" t="s">
        <v>86</v>
      </c>
      <c r="B25" s="59" t="s">
        <v>104</v>
      </c>
      <c r="C25" s="58" t="s">
        <v>105</v>
      </c>
      <c r="D25" s="60"/>
      <c r="E25" s="229"/>
    </row>
    <row r="26" spans="1:5" ht="7.5" customHeight="1">
      <c r="A26" s="62"/>
      <c r="B26" s="63"/>
      <c r="C26" s="63"/>
      <c r="D26" s="63"/>
      <c r="E26" s="63"/>
    </row>
    <row r="27" spans="1:7" ht="12.75">
      <c r="A27" s="64"/>
      <c r="B27" s="65"/>
      <c r="C27" s="65"/>
      <c r="D27" s="65"/>
      <c r="E27" s="65"/>
      <c r="F27" s="28"/>
      <c r="G27" s="28"/>
    </row>
    <row r="28" spans="1:7" ht="12.75">
      <c r="A28" s="464"/>
      <c r="B28" s="464"/>
      <c r="C28" s="464"/>
      <c r="D28" s="464"/>
      <c r="E28" s="464"/>
      <c r="F28" s="464"/>
      <c r="G28" s="464"/>
    </row>
    <row r="29" spans="1:7" ht="22.5" customHeight="1">
      <c r="A29" s="464"/>
      <c r="B29" s="464"/>
      <c r="C29" s="464"/>
      <c r="D29" s="464"/>
      <c r="E29" s="464"/>
      <c r="F29" s="464"/>
      <c r="G29" s="464"/>
    </row>
  </sheetData>
  <sheetProtection/>
  <mergeCells count="9">
    <mergeCell ref="A18:B18"/>
    <mergeCell ref="A28:G29"/>
    <mergeCell ref="A1:D1"/>
    <mergeCell ref="A4:A6"/>
    <mergeCell ref="B4:B6"/>
    <mergeCell ref="C4:C6"/>
    <mergeCell ref="D4:D6"/>
    <mergeCell ref="A8:B8"/>
    <mergeCell ref="E4:E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6
do informacji Wójta Gminy Łączna za I półrocze 2013r.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2.125" style="1" customWidth="1"/>
    <col min="6" max="7" width="11.875" style="1" customWidth="1"/>
    <col min="8" max="9" width="11.75390625" style="1" customWidth="1"/>
    <col min="10" max="10" width="8.125" style="1" customWidth="1"/>
    <col min="11" max="11" width="13.125" style="1" customWidth="1"/>
    <col min="12" max="12" width="8.625" style="1" customWidth="1"/>
    <col min="13" max="13" width="8.00390625" style="0" customWidth="1"/>
    <col min="14" max="14" width="6.875" style="0" customWidth="1"/>
    <col min="15" max="15" width="5.375" style="0" customWidth="1"/>
  </cols>
  <sheetData>
    <row r="1" spans="1:15" ht="36" customHeight="1">
      <c r="A1" s="420" t="s">
        <v>389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15" ht="12.75">
      <c r="A3" s="13"/>
      <c r="B3" s="13"/>
      <c r="C3" s="13"/>
      <c r="D3" s="13"/>
      <c r="E3" s="13"/>
      <c r="F3" s="13"/>
      <c r="G3" s="13"/>
      <c r="J3" s="30"/>
      <c r="K3" s="30"/>
      <c r="O3" s="14" t="s">
        <v>17</v>
      </c>
    </row>
    <row r="4" spans="1:15" s="15" customFormat="1" ht="18.75" customHeight="1">
      <c r="A4" s="475" t="s">
        <v>1</v>
      </c>
      <c r="B4" s="475" t="s">
        <v>2</v>
      </c>
      <c r="C4" s="471" t="s">
        <v>3</v>
      </c>
      <c r="D4" s="471" t="s">
        <v>58</v>
      </c>
      <c r="E4" s="471" t="s">
        <v>390</v>
      </c>
      <c r="F4" s="473" t="s">
        <v>5</v>
      </c>
      <c r="G4" s="479"/>
      <c r="H4" s="479"/>
      <c r="I4" s="479"/>
      <c r="J4" s="479"/>
      <c r="K4" s="479"/>
      <c r="L4" s="479"/>
      <c r="M4" s="479"/>
      <c r="N4" s="479"/>
      <c r="O4" s="474"/>
    </row>
    <row r="5" spans="1:15" s="15" customFormat="1" ht="20.25" customHeight="1">
      <c r="A5" s="476"/>
      <c r="B5" s="476"/>
      <c r="C5" s="478"/>
      <c r="D5" s="478"/>
      <c r="E5" s="443"/>
      <c r="F5" s="471" t="s">
        <v>11</v>
      </c>
      <c r="G5" s="237"/>
      <c r="H5" s="470" t="s">
        <v>5</v>
      </c>
      <c r="I5" s="470"/>
      <c r="J5" s="470"/>
      <c r="K5" s="470"/>
      <c r="L5" s="471" t="s">
        <v>12</v>
      </c>
      <c r="M5" s="466" t="s">
        <v>5</v>
      </c>
      <c r="N5" s="467"/>
      <c r="O5" s="468"/>
    </row>
    <row r="6" spans="1:15" s="15" customFormat="1" ht="63.75" customHeight="1">
      <c r="A6" s="476"/>
      <c r="B6" s="476"/>
      <c r="C6" s="478"/>
      <c r="D6" s="478"/>
      <c r="E6" s="443"/>
      <c r="F6" s="478"/>
      <c r="G6" s="238" t="s">
        <v>391</v>
      </c>
      <c r="H6" s="473" t="s">
        <v>51</v>
      </c>
      <c r="I6" s="474"/>
      <c r="J6" s="471" t="s">
        <v>54</v>
      </c>
      <c r="K6" s="471" t="s">
        <v>55</v>
      </c>
      <c r="L6" s="478"/>
      <c r="M6" s="470" t="s">
        <v>57</v>
      </c>
      <c r="N6" s="470" t="s">
        <v>61</v>
      </c>
      <c r="O6" s="470" t="s">
        <v>60</v>
      </c>
    </row>
    <row r="7" spans="1:15" s="15" customFormat="1" ht="63.75">
      <c r="A7" s="477"/>
      <c r="B7" s="477"/>
      <c r="C7" s="472"/>
      <c r="D7" s="472"/>
      <c r="E7" s="444"/>
      <c r="F7" s="472"/>
      <c r="G7" s="29"/>
      <c r="H7" s="29" t="s">
        <v>307</v>
      </c>
      <c r="I7" s="29" t="s">
        <v>53</v>
      </c>
      <c r="J7" s="472"/>
      <c r="K7" s="472"/>
      <c r="L7" s="472"/>
      <c r="M7" s="470"/>
      <c r="N7" s="470"/>
      <c r="O7" s="470"/>
    </row>
    <row r="8" spans="1:15" s="15" customFormat="1" ht="10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</row>
    <row r="9" spans="1:15" s="15" customFormat="1" ht="14.25" customHeight="1">
      <c r="A9" s="243" t="s">
        <v>116</v>
      </c>
      <c r="B9" s="243" t="s">
        <v>134</v>
      </c>
      <c r="C9" s="244">
        <v>2010</v>
      </c>
      <c r="D9" s="245">
        <v>12160</v>
      </c>
      <c r="E9" s="245">
        <v>12160</v>
      </c>
      <c r="F9" s="245">
        <v>12160</v>
      </c>
      <c r="G9" s="245">
        <v>12160</v>
      </c>
      <c r="H9" s="245"/>
      <c r="I9" s="245">
        <v>12160</v>
      </c>
      <c r="J9" s="245"/>
      <c r="K9" s="245"/>
      <c r="L9" s="246"/>
      <c r="M9" s="246"/>
      <c r="N9" s="246"/>
      <c r="O9" s="246"/>
    </row>
    <row r="10" spans="1:15" s="15" customFormat="1" ht="15" customHeight="1">
      <c r="A10" s="247">
        <v>750</v>
      </c>
      <c r="B10" s="247">
        <v>75011</v>
      </c>
      <c r="C10" s="247">
        <v>2010</v>
      </c>
      <c r="D10" s="248">
        <v>41775</v>
      </c>
      <c r="E10" s="248">
        <v>22491</v>
      </c>
      <c r="F10" s="248">
        <v>41775</v>
      </c>
      <c r="G10" s="248">
        <v>22400</v>
      </c>
      <c r="H10" s="248">
        <f>SUM(G10)</f>
        <v>22400</v>
      </c>
      <c r="I10" s="248"/>
      <c r="J10" s="248"/>
      <c r="K10" s="248"/>
      <c r="L10" s="248"/>
      <c r="M10" s="249"/>
      <c r="N10" s="250"/>
      <c r="O10" s="250"/>
    </row>
    <row r="11" spans="1:15" s="15" customFormat="1" ht="16.5" customHeight="1">
      <c r="A11" s="247">
        <v>751</v>
      </c>
      <c r="B11" s="247">
        <v>75101</v>
      </c>
      <c r="C11" s="247">
        <v>2010</v>
      </c>
      <c r="D11" s="248">
        <v>909</v>
      </c>
      <c r="E11" s="248">
        <v>456</v>
      </c>
      <c r="F11" s="248">
        <v>909</v>
      </c>
      <c r="G11" s="248">
        <v>456</v>
      </c>
      <c r="H11" s="248">
        <f>SUM(G11)</f>
        <v>456</v>
      </c>
      <c r="I11" s="248"/>
      <c r="J11" s="248"/>
      <c r="K11" s="248"/>
      <c r="L11" s="248"/>
      <c r="M11" s="249"/>
      <c r="N11" s="250"/>
      <c r="O11" s="250"/>
    </row>
    <row r="12" spans="1:15" s="15" customFormat="1" ht="15" customHeight="1">
      <c r="A12" s="247">
        <v>852</v>
      </c>
      <c r="B12" s="247">
        <v>85212</v>
      </c>
      <c r="C12" s="247">
        <v>2010</v>
      </c>
      <c r="D12" s="248">
        <v>1976613</v>
      </c>
      <c r="E12" s="248">
        <v>997491</v>
      </c>
      <c r="F12" s="248">
        <v>1976613</v>
      </c>
      <c r="G12" s="248">
        <v>996114.17</v>
      </c>
      <c r="H12" s="248">
        <v>62175.9</v>
      </c>
      <c r="I12" s="248">
        <v>2862.2</v>
      </c>
      <c r="J12" s="248"/>
      <c r="K12" s="248">
        <v>931076.07</v>
      </c>
      <c r="L12" s="248"/>
      <c r="M12" s="249"/>
      <c r="N12" s="250"/>
      <c r="O12" s="250"/>
    </row>
    <row r="13" spans="1:15" s="15" customFormat="1" ht="21" customHeight="1">
      <c r="A13" s="247">
        <v>852</v>
      </c>
      <c r="B13" s="247">
        <v>85213</v>
      </c>
      <c r="C13" s="247">
        <v>2010</v>
      </c>
      <c r="D13" s="248">
        <v>9416</v>
      </c>
      <c r="E13" s="248">
        <v>7219</v>
      </c>
      <c r="F13" s="248">
        <v>9416</v>
      </c>
      <c r="G13" s="248">
        <v>7095.73</v>
      </c>
      <c r="H13" s="248"/>
      <c r="I13" s="248">
        <v>7095.73</v>
      </c>
      <c r="J13" s="248"/>
      <c r="K13" s="248"/>
      <c r="L13" s="248"/>
      <c r="M13" s="249"/>
      <c r="N13" s="250"/>
      <c r="O13" s="250"/>
    </row>
    <row r="14" spans="1:15" s="15" customFormat="1" ht="17.25" customHeight="1">
      <c r="A14" s="247">
        <v>852</v>
      </c>
      <c r="B14" s="247">
        <v>85295</v>
      </c>
      <c r="C14" s="247">
        <v>2010</v>
      </c>
      <c r="D14" s="248">
        <v>33060</v>
      </c>
      <c r="E14" s="248">
        <v>14988</v>
      </c>
      <c r="F14" s="248">
        <v>33060</v>
      </c>
      <c r="G14" s="248">
        <v>14300</v>
      </c>
      <c r="H14" s="248"/>
      <c r="I14" s="248"/>
      <c r="J14" s="248"/>
      <c r="K14" s="248">
        <v>14300</v>
      </c>
      <c r="L14" s="248"/>
      <c r="M14" s="249"/>
      <c r="N14" s="250"/>
      <c r="O14" s="250"/>
    </row>
    <row r="15" spans="1:15" s="17" customFormat="1" ht="24.75" customHeight="1">
      <c r="A15" s="469" t="s">
        <v>33</v>
      </c>
      <c r="B15" s="469"/>
      <c r="C15" s="469"/>
      <c r="D15" s="241">
        <f>SUM(D9:D14)</f>
        <v>2073933</v>
      </c>
      <c r="E15" s="241">
        <f aca="true" t="shared" si="0" ref="E15:K15">SUM(E9:E14)</f>
        <v>1054805</v>
      </c>
      <c r="F15" s="241">
        <f t="shared" si="0"/>
        <v>2073933</v>
      </c>
      <c r="G15" s="241">
        <f t="shared" si="0"/>
        <v>1052525.9</v>
      </c>
      <c r="H15" s="241">
        <f t="shared" si="0"/>
        <v>85031.9</v>
      </c>
      <c r="I15" s="241">
        <f t="shared" si="0"/>
        <v>22117.93</v>
      </c>
      <c r="J15" s="241">
        <f t="shared" si="0"/>
        <v>0</v>
      </c>
      <c r="K15" s="241">
        <f t="shared" si="0"/>
        <v>945376.07</v>
      </c>
      <c r="L15" s="242"/>
      <c r="M15" s="242"/>
      <c r="N15" s="242"/>
      <c r="O15" s="242"/>
    </row>
    <row r="19" ht="12.75">
      <c r="I19" s="240"/>
    </row>
    <row r="23" ht="12.75">
      <c r="I23" s="240"/>
    </row>
  </sheetData>
  <sheetProtection/>
  <mergeCells count="18">
    <mergeCell ref="A1:O1"/>
    <mergeCell ref="H6:I6"/>
    <mergeCell ref="A4:A7"/>
    <mergeCell ref="B4:B7"/>
    <mergeCell ref="C4:C7"/>
    <mergeCell ref="D4:D7"/>
    <mergeCell ref="F5:F7"/>
    <mergeCell ref="F4:O4"/>
    <mergeCell ref="O6:O7"/>
    <mergeCell ref="L5:L7"/>
    <mergeCell ref="M5:O5"/>
    <mergeCell ref="A15:C15"/>
    <mergeCell ref="H5:K5"/>
    <mergeCell ref="J6:J7"/>
    <mergeCell ref="K6:K7"/>
    <mergeCell ref="M6:M7"/>
    <mergeCell ref="N6:N7"/>
    <mergeCell ref="E4:E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 informacji Wójta Gminy Łączna za I półrocze 2013r.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G6" sqref="G6:H6"/>
    </sheetView>
  </sheetViews>
  <sheetFormatPr defaultColWidth="9.00390625" defaultRowHeight="12.75"/>
  <cols>
    <col min="1" max="1" width="12.75390625" style="33" customWidth="1"/>
    <col min="2" max="2" width="4.625" style="33" customWidth="1"/>
    <col min="3" max="3" width="5.25390625" style="33" customWidth="1"/>
    <col min="4" max="4" width="8.75390625" style="33" customWidth="1"/>
    <col min="5" max="5" width="10.125" style="33" customWidth="1"/>
    <col min="6" max="6" width="6.875" style="33" customWidth="1"/>
    <col min="7" max="7" width="7.375" style="33" customWidth="1"/>
    <col min="8" max="8" width="7.75390625" style="33" customWidth="1"/>
    <col min="9" max="9" width="6.625" style="33" customWidth="1"/>
    <col min="10" max="10" width="6.375" style="33" customWidth="1"/>
    <col min="11" max="11" width="8.00390625" style="33" customWidth="1"/>
    <col min="12" max="12" width="6.375" style="33" customWidth="1"/>
    <col min="13" max="13" width="7.00390625" style="33" customWidth="1"/>
    <col min="14" max="15" width="9.625" style="33" customWidth="1"/>
    <col min="16" max="16" width="9.75390625" style="31" customWidth="1"/>
    <col min="17" max="17" width="10.75390625" style="31" customWidth="1"/>
    <col min="18" max="16384" width="9.125" style="31" customWidth="1"/>
  </cols>
  <sheetData>
    <row r="1" spans="1:17" ht="14.25">
      <c r="A1" s="485" t="s">
        <v>374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8" ht="18.75">
      <c r="A2" s="32"/>
      <c r="B2" s="32"/>
      <c r="C2" s="32"/>
      <c r="D2" s="32"/>
      <c r="E2" s="32"/>
      <c r="F2" s="32"/>
      <c r="G2" s="32"/>
      <c r="H2" s="32"/>
    </row>
    <row r="3" spans="1:17" ht="12.75">
      <c r="A3" s="34"/>
      <c r="B3" s="34"/>
      <c r="C3" s="34"/>
      <c r="D3" s="34"/>
      <c r="E3" s="34"/>
      <c r="F3" s="34"/>
      <c r="Q3" s="35"/>
    </row>
    <row r="4" spans="1:17" s="40" customFormat="1" ht="18.75" customHeight="1">
      <c r="A4" s="482" t="s">
        <v>15</v>
      </c>
      <c r="B4" s="489" t="s">
        <v>1</v>
      </c>
      <c r="C4" s="489" t="s">
        <v>2</v>
      </c>
      <c r="D4" s="482" t="s">
        <v>59</v>
      </c>
      <c r="E4" s="251"/>
      <c r="F4" s="486" t="s">
        <v>5</v>
      </c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8"/>
    </row>
    <row r="5" spans="1:17" s="40" customFormat="1" ht="20.25" customHeight="1">
      <c r="A5" s="483"/>
      <c r="B5" s="502"/>
      <c r="C5" s="502"/>
      <c r="D5" s="483"/>
      <c r="E5" s="239"/>
      <c r="F5" s="482" t="s">
        <v>11</v>
      </c>
      <c r="G5" s="501" t="s">
        <v>5</v>
      </c>
      <c r="H5" s="501"/>
      <c r="I5" s="501"/>
      <c r="J5" s="501"/>
      <c r="K5" s="501"/>
      <c r="L5" s="501"/>
      <c r="M5" s="501"/>
      <c r="N5" s="482" t="s">
        <v>12</v>
      </c>
      <c r="O5" s="251"/>
      <c r="P5" s="480" t="s">
        <v>5</v>
      </c>
      <c r="Q5" s="481"/>
    </row>
    <row r="6" spans="1:17" s="40" customFormat="1" ht="63.75" customHeight="1">
      <c r="A6" s="483"/>
      <c r="B6" s="502"/>
      <c r="C6" s="502"/>
      <c r="D6" s="483"/>
      <c r="E6" s="239" t="s">
        <v>392</v>
      </c>
      <c r="F6" s="483"/>
      <c r="G6" s="486" t="s">
        <v>51</v>
      </c>
      <c r="H6" s="488"/>
      <c r="I6" s="482" t="s">
        <v>54</v>
      </c>
      <c r="J6" s="482" t="s">
        <v>55</v>
      </c>
      <c r="K6" s="482" t="s">
        <v>56</v>
      </c>
      <c r="L6" s="482" t="s">
        <v>106</v>
      </c>
      <c r="M6" s="482" t="s">
        <v>29</v>
      </c>
      <c r="N6" s="483"/>
      <c r="O6" s="239" t="s">
        <v>392</v>
      </c>
      <c r="P6" s="491" t="s">
        <v>57</v>
      </c>
      <c r="Q6" s="489" t="s">
        <v>392</v>
      </c>
    </row>
    <row r="7" spans="1:17" s="40" customFormat="1" ht="63">
      <c r="A7" s="484"/>
      <c r="B7" s="490"/>
      <c r="C7" s="490"/>
      <c r="D7" s="484"/>
      <c r="E7" s="41"/>
      <c r="F7" s="484"/>
      <c r="G7" s="41" t="s">
        <v>307</v>
      </c>
      <c r="H7" s="42" t="s">
        <v>53</v>
      </c>
      <c r="I7" s="484"/>
      <c r="J7" s="484"/>
      <c r="K7" s="484"/>
      <c r="L7" s="484"/>
      <c r="M7" s="484"/>
      <c r="N7" s="484"/>
      <c r="O7" s="41"/>
      <c r="P7" s="491"/>
      <c r="Q7" s="490"/>
    </row>
    <row r="8" spans="1:17" ht="6" customHeight="1">
      <c r="A8" s="37">
        <v>1</v>
      </c>
      <c r="B8" s="37">
        <v>2</v>
      </c>
      <c r="C8" s="37">
        <v>3</v>
      </c>
      <c r="D8" s="37"/>
      <c r="E8" s="37"/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/>
      <c r="P8" s="37">
        <v>14</v>
      </c>
      <c r="Q8" s="37">
        <v>16</v>
      </c>
    </row>
    <row r="9" spans="1:17" ht="64.5" customHeight="1">
      <c r="A9" s="492" t="s">
        <v>38</v>
      </c>
      <c r="B9" s="493"/>
      <c r="C9" s="494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279"/>
      <c r="P9" s="124"/>
      <c r="Q9" s="280"/>
    </row>
    <row r="10" spans="1:17" ht="41.25" customHeight="1">
      <c r="A10" s="161" t="s">
        <v>115</v>
      </c>
      <c r="B10" s="389" t="s">
        <v>116</v>
      </c>
      <c r="C10" s="389" t="s">
        <v>117</v>
      </c>
      <c r="D10" s="256">
        <v>160000</v>
      </c>
      <c r="E10" s="277">
        <v>9577.1</v>
      </c>
      <c r="F10" s="256"/>
      <c r="G10" s="256"/>
      <c r="H10" s="256"/>
      <c r="I10" s="256"/>
      <c r="J10" s="256"/>
      <c r="K10" s="256"/>
      <c r="L10" s="256"/>
      <c r="M10" s="256"/>
      <c r="N10" s="256">
        <v>160000</v>
      </c>
      <c r="O10" s="277">
        <f>SUM(E10)</f>
        <v>9577.1</v>
      </c>
      <c r="P10" s="257">
        <v>160000</v>
      </c>
      <c r="Q10" s="281">
        <f>SUM(O10)</f>
        <v>9577.1</v>
      </c>
    </row>
    <row r="11" spans="1:17" ht="41.25" customHeight="1">
      <c r="A11" s="164"/>
      <c r="B11" s="165"/>
      <c r="C11" s="165"/>
      <c r="D11" s="166"/>
      <c r="E11" s="278"/>
      <c r="F11" s="166"/>
      <c r="G11" s="166"/>
      <c r="H11" s="166"/>
      <c r="I11" s="166"/>
      <c r="J11" s="166"/>
      <c r="K11" s="166"/>
      <c r="L11" s="166"/>
      <c r="M11" s="166"/>
      <c r="N11" s="166"/>
      <c r="O11" s="278"/>
      <c r="P11" s="167"/>
      <c r="Q11" s="282"/>
    </row>
    <row r="12" spans="1:17" ht="57" customHeight="1">
      <c r="A12" s="498" t="s">
        <v>118</v>
      </c>
      <c r="B12" s="499"/>
      <c r="C12" s="500"/>
      <c r="D12" s="162"/>
      <c r="E12" s="252"/>
      <c r="F12" s="162"/>
      <c r="G12" s="162"/>
      <c r="H12" s="162"/>
      <c r="I12" s="162"/>
      <c r="J12" s="162"/>
      <c r="K12" s="162"/>
      <c r="L12" s="162"/>
      <c r="M12" s="162"/>
      <c r="N12" s="162"/>
      <c r="O12" s="252"/>
      <c r="P12" s="163"/>
      <c r="Q12" s="283"/>
    </row>
    <row r="13" spans="1:17" ht="12.75">
      <c r="A13" s="38"/>
      <c r="B13" s="38"/>
      <c r="C13" s="38"/>
      <c r="D13" s="253"/>
      <c r="E13" s="254">
        <v>0</v>
      </c>
      <c r="F13" s="253"/>
      <c r="G13" s="253"/>
      <c r="H13" s="253"/>
      <c r="I13" s="253"/>
      <c r="J13" s="253"/>
      <c r="K13" s="253"/>
      <c r="L13" s="253"/>
      <c r="M13" s="253"/>
      <c r="N13" s="253">
        <f>SUM(D13)</f>
        <v>0</v>
      </c>
      <c r="O13" s="254">
        <v>0</v>
      </c>
      <c r="P13" s="255">
        <f>SUM(D13)</f>
        <v>0</v>
      </c>
      <c r="Q13" s="254">
        <v>0</v>
      </c>
    </row>
    <row r="14" spans="1:17" s="34" customFormat="1" ht="24.75" customHeight="1">
      <c r="A14" s="495" t="s">
        <v>33</v>
      </c>
      <c r="B14" s="496"/>
      <c r="C14" s="497"/>
      <c r="D14" s="285">
        <f>SUM(D10:D13)</f>
        <v>160000</v>
      </c>
      <c r="E14" s="284">
        <f>SUM(E10:E13)</f>
        <v>9577.1</v>
      </c>
      <c r="F14" s="285">
        <f aca="true" t="shared" si="0" ref="F14:Q14">SUM(F10:F13)</f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5">
        <f t="shared" si="0"/>
        <v>0</v>
      </c>
      <c r="M14" s="285">
        <f t="shared" si="0"/>
        <v>0</v>
      </c>
      <c r="N14" s="285">
        <f t="shared" si="0"/>
        <v>160000</v>
      </c>
      <c r="O14" s="284">
        <f t="shared" si="0"/>
        <v>9577.1</v>
      </c>
      <c r="P14" s="285">
        <f t="shared" si="0"/>
        <v>160000</v>
      </c>
      <c r="Q14" s="284">
        <f t="shared" si="0"/>
        <v>9577.1</v>
      </c>
    </row>
    <row r="15" spans="4:17" ht="12.75"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7"/>
      <c r="Q15" s="287"/>
    </row>
  </sheetData>
  <sheetProtection/>
  <mergeCells count="21">
    <mergeCell ref="G5:M5"/>
    <mergeCell ref="M6:M7"/>
    <mergeCell ref="G6:H6"/>
    <mergeCell ref="A4:A7"/>
    <mergeCell ref="B4:B7"/>
    <mergeCell ref="C4:C7"/>
    <mergeCell ref="P6:P7"/>
    <mergeCell ref="A9:C9"/>
    <mergeCell ref="L6:L7"/>
    <mergeCell ref="A14:C14"/>
    <mergeCell ref="A12:C12"/>
    <mergeCell ref="P5:Q5"/>
    <mergeCell ref="F5:F7"/>
    <mergeCell ref="A1:Q1"/>
    <mergeCell ref="D4:D7"/>
    <mergeCell ref="F4:Q4"/>
    <mergeCell ref="I6:I7"/>
    <mergeCell ref="J6:J7"/>
    <mergeCell ref="K6:K7"/>
    <mergeCell ref="Q6:Q7"/>
    <mergeCell ref="N5:N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8
do informacji Wojta Gminy Łaczna za I półrocze 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2013-08-05T08:09:53Z</cp:lastPrinted>
  <dcterms:created xsi:type="dcterms:W3CDTF">1998-12-09T13:02:10Z</dcterms:created>
  <dcterms:modified xsi:type="dcterms:W3CDTF">2013-08-05T08:10:46Z</dcterms:modified>
  <cp:category/>
  <cp:version/>
  <cp:contentType/>
  <cp:contentStatus/>
</cp:coreProperties>
</file>