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2maj" sheetId="3" r:id="rId3"/>
    <sheet name="3" sheetId="4" r:id="rId4"/>
    <sheet name="4" sheetId="5" r:id="rId5"/>
    <sheet name="Nr 5" sheetId="6" r:id="rId6"/>
    <sheet name="nr 6" sheetId="7" r:id="rId7"/>
    <sheet name="nr 7" sheetId="8" r:id="rId8"/>
    <sheet name="nr 8" sheetId="9" r:id="rId9"/>
    <sheet name="nr 9" sheetId="10" r:id="rId10"/>
    <sheet name="nr 10" sheetId="11" r:id="rId11"/>
    <sheet name="nr 11" sheetId="12" r:id="rId12"/>
    <sheet name="nr 12" sheetId="13" r:id="rId13"/>
    <sheet name="nr 13" sheetId="14" r:id="rId14"/>
    <sheet name="13" sheetId="15" r:id="rId15"/>
    <sheet name="zmwyd" sheetId="16" r:id="rId16"/>
  </sheets>
  <definedNames>
    <definedName name="_xlnm.Print_Titles" localSheetId="13">'nr 13'!$3:$4</definedName>
  </definedNames>
  <calcPr fullCalcOnLoad="1"/>
</workbook>
</file>

<file path=xl/comments4.xml><?xml version="1.0" encoding="utf-8"?>
<comments xmlns="http://schemas.openxmlformats.org/spreadsheetml/2006/main">
  <authors>
    <author>skarbnik</author>
  </authors>
  <commentList>
    <comment ref="A13" authorId="0">
      <text>
        <r>
          <rPr>
            <b/>
            <sz val="9"/>
            <rFont val="Tahoma"/>
            <family val="0"/>
          </rPr>
          <t>skarbnik: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<sst xmlns="http://schemas.openxmlformats.org/spreadsheetml/2006/main" count="964" uniqueCount="456">
  <si>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</si>
  <si>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</si>
  <si>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</si>
  <si>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</si>
  <si>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</si>
  <si>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</si>
  <si>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</si>
  <si>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</si>
  <si>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</si>
  <si>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</si>
  <si>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</si>
  <si>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</si>
  <si>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</si>
  <si>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</si>
  <si>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</si>
  <si>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</si>
  <si>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</si>
  <si>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</si>
  <si>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</si>
  <si>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</si>
  <si>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</si>
  <si>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</si>
  <si>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</si>
  <si>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</si>
  <si>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</si>
  <si>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</si>
  <si>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</si>
  <si>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</si>
  <si>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</si>
  <si>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</si>
  <si>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</si>
  <si>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</si>
  <si>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</si>
  <si>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</si>
  <si>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</si>
  <si>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</si>
  <si>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</si>
  <si>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</si>
  <si>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</si>
  <si>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L.p.</t>
  </si>
  <si>
    <t>Wyszczególnienie</t>
  </si>
  <si>
    <t>Stan środków obrotowych na początek roku</t>
  </si>
  <si>
    <t>Wydatki</t>
  </si>
  <si>
    <t>Stan środków obrotowych na koniec roku</t>
  </si>
  <si>
    <t>w tym: dotacja
z budżetu</t>
  </si>
  <si>
    <t>Przychody</t>
  </si>
  <si>
    <t>Dochody</t>
  </si>
  <si>
    <t>przedmiotowa</t>
  </si>
  <si>
    <t>kwota netto</t>
  </si>
  <si>
    <t>Udzielone pożyczki</t>
  </si>
  <si>
    <t>Plan
na 2010 r.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</si>
  <si>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</si>
  <si>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</si>
  <si>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</si>
  <si>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</si>
  <si>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</si>
  <si>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</si>
  <si>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</si>
  <si>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</si>
  <si>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</si>
  <si>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</si>
  <si>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</si>
  <si>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kwota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</si>
  <si>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</si>
  <si>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</si>
  <si>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</si>
  <si>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</si>
  <si>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</si>
  <si>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</si>
  <si>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źródło</t>
  </si>
  <si>
    <t>Wartość zadania: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</si>
  <si>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</si>
  <si>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</si>
  <si>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</si>
  <si>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</si>
  <si>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</si>
  <si>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</si>
  <si>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</si>
  <si>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</si>
  <si>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</si>
  <si>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</si>
  <si>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</si>
  <si>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</si>
  <si>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</si>
  <si>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</si>
  <si>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</si>
  <si>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</si>
  <si>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</si>
  <si>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</si>
  <si>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</si>
  <si>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</si>
  <si>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</si>
  <si>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</si>
  <si>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</si>
  <si>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</si>
  <si>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</si>
  <si>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</si>
  <si>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</si>
  <si>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</si>
  <si>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</si>
  <si>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</si>
  <si>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</si>
  <si>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</si>
  <si>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</si>
  <si>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</si>
  <si>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</si>
  <si>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</si>
  <si>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</si>
  <si>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</si>
  <si>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</si>
  <si>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</si>
  <si>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</si>
  <si>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</si>
  <si>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I. Dotacje dla jednostek sektora finansów publicznych</t>
  </si>
  <si>
    <t>II. Dotacje dla jednostek spoza sektora finansów publicznych</t>
  </si>
  <si>
    <t>Budowa kanalizacji Osełków</t>
  </si>
  <si>
    <t>010</t>
  </si>
  <si>
    <t>01010</t>
  </si>
  <si>
    <t>II. Dochody i wydatki związane z pomocą rzeczową lub finansową realizowaną na podstawie porozumień między j.s.t.</t>
  </si>
  <si>
    <t>Dostarczanie ciepła</t>
  </si>
  <si>
    <t xml:space="preserve">Dostarczanie wody </t>
  </si>
  <si>
    <t>Gospodarka ściekowa i ochrona wód</t>
  </si>
  <si>
    <t>Zakład Gospodarki Komunalnej</t>
  </si>
  <si>
    <t>Szkoła Podstawowa w Gożdzie</t>
  </si>
  <si>
    <t>dopłata do cen wody</t>
  </si>
  <si>
    <t>dopłata do cen ścieków</t>
  </si>
  <si>
    <t>Gminna instytucja kultury - biblioteka gminna</t>
  </si>
  <si>
    <t>Dotacja celowa z budżetu na finansowanie lub dofinansowanie zadań - zorganizowanie wypoczynku letniego dla dzieci z rodzin, w których występuje problem alkoholowy</t>
  </si>
  <si>
    <t>wyłoniona w drodze konkursu</t>
  </si>
  <si>
    <t>Dotacja celowa z budżetu na finansowanie lub dofinansowanie zadań - na zadania z zakresu kultury fizycznej i sportu</t>
  </si>
  <si>
    <t>Rolnictwo i Łowiectwo</t>
  </si>
  <si>
    <t>Infrastruktura wodociagowa i sanitacyjna wsi</t>
  </si>
  <si>
    <t>01030</t>
  </si>
  <si>
    <t>Izby rolnicze</t>
  </si>
  <si>
    <t>01095</t>
  </si>
  <si>
    <t>Pozostała działalność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</si>
  <si>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</si>
  <si>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</si>
  <si>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</si>
  <si>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</si>
  <si>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</si>
  <si>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</si>
  <si>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</si>
  <si>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</si>
  <si>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</si>
  <si>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</si>
  <si>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</si>
  <si>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</si>
  <si>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</si>
  <si>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</si>
  <si>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</si>
  <si>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</si>
  <si>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</si>
  <si>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</si>
  <si>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</si>
  <si>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</si>
  <si>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</si>
  <si>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władzy, kontroli i ochrony prawa oraz sądownictwa</t>
  </si>
  <si>
    <t xml:space="preserve">Urzędy naczelnych organów władzy, kontroli i ochrony prawa </t>
  </si>
  <si>
    <t>Bezpieczeństwo publiczne i ochrona przeciwpożarowa</t>
  </si>
  <si>
    <t>Komendy powiatowe Państwowej Straży Pożarnej</t>
  </si>
  <si>
    <t>Ochotnicze straże pożarne</t>
  </si>
  <si>
    <t>Zarządzanie kryzysowe</t>
  </si>
  <si>
    <t>Dochody od osób prawnych, od osób fizycznych i od innych jednostek nieposiadających osobowości prawnej oraz wydatków związanych z ich poborem</t>
  </si>
  <si>
    <t>Pobór podatków, opłat i niepodatkowych należności budżetowych</t>
  </si>
  <si>
    <t>Obsługa długu publicznego</t>
  </si>
  <si>
    <t>Obsługa papierów wartościowych, kredytów i pożyczek jst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</si>
  <si>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</si>
  <si>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</si>
  <si>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</si>
  <si>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</si>
  <si>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</si>
  <si>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</si>
  <si>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</si>
  <si>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</si>
  <si>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Dokształacanie i doskonalenie nauczycieli</t>
  </si>
  <si>
    <t>Ochrona zdrowia</t>
  </si>
  <si>
    <t>Zwalczanie narkomanii</t>
  </si>
  <si>
    <t>Przeciwdziałanie alkoholizmowi</t>
  </si>
  <si>
    <t>Pomoc społeczne</t>
  </si>
  <si>
    <t>Pomy pomocy społecznej</t>
  </si>
  <si>
    <t>Świadczenia rodzinne oiraz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</si>
  <si>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centum integracji społecznej</t>
  </si>
  <si>
    <t>Zasiłki i pomoc w naturze</t>
  </si>
  <si>
    <t>Dodatki mieszkaniowe</t>
  </si>
  <si>
    <t>Zasiłki stałe</t>
  </si>
  <si>
    <t>Ośrodki Pomocy Społecznej</t>
  </si>
  <si>
    <t>Usługi opiekuńcze i specjalistyczne usługi opiekuńcze</t>
  </si>
  <si>
    <t>Gospodarka komunalna i ochrona środowiska</t>
  </si>
  <si>
    <t>Oczyszczanie miast i wsi</t>
  </si>
  <si>
    <t>Oswietlenie ulic,placów i dróg</t>
  </si>
  <si>
    <t>Kultura i ochrona dziedzictwa narodowego</t>
  </si>
  <si>
    <t>Biblioteka</t>
  </si>
  <si>
    <t xml:space="preserve">Kultura fizyczna i sport </t>
  </si>
  <si>
    <t>Zadania z zakresu kultury fizycznej i sportu</t>
  </si>
  <si>
    <t>020</t>
  </si>
  <si>
    <t>Leśnictwo</t>
  </si>
  <si>
    <t>02001</t>
  </si>
  <si>
    <t>Gospodarka leśna</t>
  </si>
  <si>
    <t>0490</t>
  </si>
  <si>
    <t>0690</t>
  </si>
  <si>
    <t>Wpływy z różnych opłat</t>
  </si>
  <si>
    <t>700</t>
  </si>
  <si>
    <t>0470</t>
  </si>
  <si>
    <t>Wpływy z opłat za zarząd, użytkowanie i użytkowanie wieczyste nieruchomości</t>
  </si>
  <si>
    <t>0750</t>
  </si>
  <si>
    <t>Dochody z najmu i dzierżawy składników majątkowych Skarbu Państwa, jst lub innych jednostek zaliczanych do sektora finansów publicznych oraz innych umów o podobnym charakterze</t>
  </si>
  <si>
    <t>Administracja Publiczna</t>
  </si>
  <si>
    <t>2010</t>
  </si>
  <si>
    <t>2360</t>
  </si>
  <si>
    <t>Dochody jst związane z realizacją zadań z zakresu administracji rządowej oraz innych zadań zleconych ustawami</t>
  </si>
  <si>
    <t>0920</t>
  </si>
  <si>
    <t>Pozostałe odsetki</t>
  </si>
  <si>
    <t>Urzędy naczelnych organów władzy państwowej, kontroli i ochrony prawa oraz sądownictwa</t>
  </si>
  <si>
    <t>Urzędy naczelnych organów władzy państwowej, kontroli i ochrony prawa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</si>
  <si>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</si>
  <si>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</si>
  <si>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</si>
  <si>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</si>
  <si>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</si>
  <si>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</si>
  <si>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</si>
  <si>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</si>
  <si>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</si>
  <si>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</si>
  <si>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</si>
  <si>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0910</t>
  </si>
  <si>
    <t>Odsetki od nieterminowych wpłat z tytułu podatków i opłat</t>
  </si>
  <si>
    <t>Wpływy z podatku rolnego, leśnego,podatku od spadków i darowizn,podatku od czynności cywilnoprawnych oraz podatków i opłat od osób fizycznych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</si>
  <si>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</si>
  <si>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</si>
  <si>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</si>
  <si>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</si>
  <si>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</si>
  <si>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</si>
  <si>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</si>
  <si>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</si>
  <si>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</si>
  <si>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</si>
  <si>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</si>
  <si>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</si>
  <si>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</si>
  <si>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</si>
  <si>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</si>
  <si>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</si>
  <si>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</si>
  <si>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</si>
  <si>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</si>
  <si>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</si>
  <si>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Część wyrównawcza subwencji ogólnej dla gmin</t>
  </si>
  <si>
    <t>Część równoważąca subwencji ogólnej dla gmin</t>
  </si>
  <si>
    <t>0830</t>
  </si>
  <si>
    <t>Wpływy z usług</t>
  </si>
  <si>
    <t>Pomoc Społeczna</t>
  </si>
  <si>
    <t>Świadczenia rodzinne , świadczeniaz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</si>
  <si>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</si>
  <si>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</si>
  <si>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przekazane z budżetu państwa na realizację własnych zadań bieżących gminy</t>
  </si>
  <si>
    <t>Zasiłki i pomoc w naturze oraz składki na ubezpieczenia emerytalne i rentowe</t>
  </si>
  <si>
    <t>Ośrodki pomocy społecznej</t>
  </si>
  <si>
    <t>Urząd Gminy</t>
  </si>
  <si>
    <t>Przedszkole w Goździe</t>
  </si>
  <si>
    <t>Pomoc materialna dla uczniów</t>
  </si>
  <si>
    <t xml:space="preserve">EDUKACYJNAIOPIEKA </t>
  </si>
  <si>
    <t>Projekt: Dziś szansą na lepsze jutro</t>
  </si>
  <si>
    <t>Dochody bieżące-plan</t>
  </si>
  <si>
    <t>2990</t>
  </si>
  <si>
    <t>Procent wykonania</t>
  </si>
  <si>
    <t>2910</t>
  </si>
  <si>
    <t>2039</t>
  </si>
  <si>
    <t>2007</t>
  </si>
  <si>
    <t>2009</t>
  </si>
  <si>
    <t>Dochody majątkowe-plan</t>
  </si>
  <si>
    <t>Dochody bieżące  ogółem</t>
  </si>
  <si>
    <t xml:space="preserve">                                 Dochody majątkowe  ogółem</t>
  </si>
  <si>
    <t>Razem dochody bieżące i majątkowe</t>
  </si>
  <si>
    <t>Rolnictwo i łowiectwo</t>
  </si>
  <si>
    <t>Wpłata środków finansowych z niewykorzystanych w terminie wydatków, które nie wygasają z upływem roku budżetowego</t>
  </si>
  <si>
    <t>Wpływy z innych lokalnych opłat pobieranych przez jst na podstawie odrębnych ustaw</t>
  </si>
  <si>
    <t>Pozostałe zadania w zakresie polityki społecznej</t>
  </si>
  <si>
    <t>Dotacje celowe w ramach programów finansowanych z udziałem środków europejskich oraz środków, o których mowaq w art.5 ust.1 pkt.3 oraz ust.3 pkt.5 i 6 ustawy, lub płatności w ramach budżetu środków europejskich</t>
  </si>
  <si>
    <t>Edukacyjna opieka wychowawcza</t>
  </si>
  <si>
    <t>Wpływy i wydatki związane z gromadzeniem środków z opłat i kar za korzystanie ze środowiska</t>
  </si>
  <si>
    <t>Plan wydatki bieżące</t>
  </si>
  <si>
    <t>wykonanie wydatki bieżące</t>
  </si>
  <si>
    <t>wynagrodzenia i skadki od nich naliczane -wykonanie</t>
  </si>
  <si>
    <t>wydatki związane z realizacją statutowych zadań -plan</t>
  </si>
  <si>
    <t>wydatki związane z realizacją statutowych zadań- wykonanie</t>
  </si>
  <si>
    <t>Dotacje na zadania bieżące -plan</t>
  </si>
  <si>
    <t>Dotacje na zadania bieżące- wykonanie</t>
  </si>
  <si>
    <t>Wydatki na na obsługę długu (odsetki) -plan</t>
  </si>
  <si>
    <t>Wydatki na na obsługę długu (odsetki) -wykonanie</t>
  </si>
  <si>
    <t>Wydatki na programy finansowane z udziałem środków, o których mowa w art. 5 ust. 1 pkt 2 i 3 -plan</t>
  </si>
  <si>
    <t>Wydatki na programy finansowane z udziałem środków, o których mowa w art. 5 ust. 1 pkt 2 i 3 -wykonanie</t>
  </si>
  <si>
    <t>Świadczenia na rzecz osób fizycznych -plan</t>
  </si>
  <si>
    <t>Świadczenia na rzecz osób fizycznych- wykonanie</t>
  </si>
  <si>
    <t>Domy pomocy społecznej</t>
  </si>
  <si>
    <t>Wydatki majątkowe - plan</t>
  </si>
  <si>
    <t>Wydatki majątkowe -wykonanie</t>
  </si>
  <si>
    <t>inwestycje i zakupy inwestycyjne -plan</t>
  </si>
  <si>
    <t>inwestycje i zakupy inwestycyjne- wykonanie</t>
  </si>
  <si>
    <t>zakup i objęcie akcji i udziałów -plan</t>
  </si>
  <si>
    <t>zakup i objęcie akcji i udziałów- wykonanie</t>
  </si>
  <si>
    <t>wniesienie wkadów do spółek prawa handlowego- wykonanie</t>
  </si>
  <si>
    <t>wniesienie wkadów do spółek prawa handlowego   -plan</t>
  </si>
  <si>
    <t>60016</t>
  </si>
  <si>
    <t>plan</t>
  </si>
  <si>
    <t>Plan</t>
  </si>
  <si>
    <t>wykonanie</t>
  </si>
  <si>
    <t>wynagrodzenia i składki od nich naliczane</t>
  </si>
  <si>
    <t>0970</t>
  </si>
  <si>
    <t>2718</t>
  </si>
  <si>
    <t>Wpływy z tytułu pomocy finansowej udzielanej między jst na dofinansowanie własnych zadań bieżących</t>
  </si>
  <si>
    <t>Wpływy z różnych dochodów</t>
  </si>
  <si>
    <t>Dotacje celowe w ramach pogramów finansowanych z udziałem środków europejskich oraz środków, o których mowa w art. 5 ust.1 pkt 3 oraz ust.3 pkt 5 i 6 ustawy , lub płatności w ramach budżetu środków europejskich</t>
  </si>
  <si>
    <t>INFORMATYKA</t>
  </si>
  <si>
    <t>720</t>
  </si>
  <si>
    <t>Informatyka</t>
  </si>
  <si>
    <t>72095</t>
  </si>
  <si>
    <t xml:space="preserve">e-świętokrzyskie Budowa Systemu Informacji Przestrzennej Województwa świętokrzyskiego </t>
  </si>
  <si>
    <t>Wydatki bieżące:</t>
  </si>
  <si>
    <t>Wydatki majątkowe:</t>
  </si>
  <si>
    <t>§ 950</t>
  </si>
  <si>
    <t>Pomoc społeczna</t>
  </si>
  <si>
    <t>Świadczenia rodzinne, świadczenia z funduszu alimentacyjnego oraz składki na ubezpieczenia emerytalne i rentowe z ubezpieczenia społecznego</t>
  </si>
  <si>
    <t>Biblioteki</t>
  </si>
  <si>
    <t>01041</t>
  </si>
  <si>
    <t>0870</t>
  </si>
  <si>
    <t>Wpływy ze sprzedaży składników majątkowych</t>
  </si>
  <si>
    <t>Powiatowe centra pomocy rodzinie</t>
  </si>
  <si>
    <t>60011</t>
  </si>
  <si>
    <t>Drogi publiczne krajowe</t>
  </si>
  <si>
    <t>Zespół Szkół w Łacznej</t>
  </si>
  <si>
    <t>Zakład Gospodarki Komunalnej w Łącznej</t>
  </si>
  <si>
    <t>dopłata do odśnieżania 1 km drogi</t>
  </si>
  <si>
    <t>Stowarzyszenie Rozwoju Społecznego "Zalezianka"</t>
  </si>
  <si>
    <t>pokrycie kosztów dotacji przekazywanej na dzieci uczęszczające do przedszkola w gminie Zagnańsk</t>
  </si>
  <si>
    <t>Gmina Zagnańsk</t>
  </si>
  <si>
    <t>wynagrodzenia i skŁadki od nich naliczane -plan</t>
  </si>
  <si>
    <t>Dochody od osób prawnych, od osób fizycznych i od innych jednostek nieposiadających osobowości prawnej oraz wydatki związane z ich poborem</t>
  </si>
  <si>
    <t>Podatek od środków transportowych</t>
  </si>
  <si>
    <t>Wpływy z opłat za zezwolenia na sprzedaż napojów alkoholowych</t>
  </si>
  <si>
    <t>Część oświatowa subwencji ogólnej dla jednostek samorządu terytorialnego</t>
  </si>
  <si>
    <t>Udziały gmin w podatkach stanowiących dochód budżetu państwa</t>
  </si>
  <si>
    <t>Dotacje celowe otrzymane z budżetu państwa na realizację zadań bieżących z zakresu administracji rządowej oraz innych zadań zleconych gminom ustawami</t>
  </si>
  <si>
    <t>Dotacje celowe otrzymane z budżetu państwa na realizację zadań bieżących z zakresu administracji rządowej oraz innych zadań zleconych gminie ustawami</t>
  </si>
  <si>
    <t>Wpływy ze zwrotów dotacji oraz płatności, w tym wykorzystanych niezgodnie z przeznaczeniem lub wykorzystanych z naruszeniem procedur, o których mowa w art. 184 ustawy, pobranych nienaleznie lub w nadmiernej wysokości</t>
  </si>
  <si>
    <t>Dotacje celowe otrzymane z budżetu państwa na realizację własnych zadań bieżących gmin</t>
  </si>
  <si>
    <t>TRANSPORT I ŁĄCZNOŚĆ</t>
  </si>
  <si>
    <t>Program Rozwoju Obszarów Wiejskich 2007-2013</t>
  </si>
  <si>
    <t>Budowa kanalizacji Łączna -Gózd          2009- 2015</t>
  </si>
  <si>
    <t>Budowa kanalizacji Występa, Zalezianka, Jaśle, Stawik                2009-2015</t>
  </si>
  <si>
    <t>e-świętokrzyskie - Rozbudowa Infrastruktury Informatycznej 2007-2012</t>
  </si>
  <si>
    <t>Bajkowy świat 2012-2014</t>
  </si>
  <si>
    <t>Zespół Szkół w Łącznej</t>
  </si>
  <si>
    <t>Budowa drogi w miejscowości Klonów (Budy) - projekt</t>
  </si>
  <si>
    <t>Budowa drogi w miejscowości Zajamnie - projekt</t>
  </si>
  <si>
    <t>Działanie:3.2 Rozwój systemów lokalnej infrastruktury komunikacyjnej</t>
  </si>
  <si>
    <t xml:space="preserve">Program:   Regionalny Program Operacyjny Województwa Świętokrzyskiego      </t>
  </si>
  <si>
    <t xml:space="preserve">Priorytet:Podniesienie jakości systemu komunikacyjnego regionu                 </t>
  </si>
  <si>
    <t>- środki z budżetu j.s.t.</t>
  </si>
  <si>
    <t>Projekt:"Budowa dróg dojazdowych do zbiornika wodnego Jaśle"</t>
  </si>
  <si>
    <t xml:space="preserve">   </t>
  </si>
  <si>
    <t>w tym: kredyty i pożyczki zaciągane na wydatki refundowane ze środków UE</t>
  </si>
  <si>
    <t xml:space="preserve">Priorytet:Wspieranie innowacyjności, budowa społeczeństwa informacyjnego oraz wzrost potencjału                  </t>
  </si>
  <si>
    <t>Działanie:2.2 Budowa infrastruktury społeczeństwa infromacyjnego</t>
  </si>
  <si>
    <t>Projekt:"e- świętokrzyskie Rozbudowa Infrastruktury Informatycznej jst 2007-2013"</t>
  </si>
  <si>
    <t>Projekt:"e- świętokrzyskie Budowa Systemu Informacji Przestrzennej Województwa Świętokrzyskiego" jst 2007-2013"</t>
  </si>
  <si>
    <t xml:space="preserve">Program:   Operacyjny Kapitał Ludzki      </t>
  </si>
  <si>
    <t>Łączna</t>
  </si>
  <si>
    <t xml:space="preserve">Priorytet: Promocja integracji społecznej           </t>
  </si>
  <si>
    <t>GOPS</t>
  </si>
  <si>
    <t>Działanie: 7.1 Rozwój i upowszechnianie aktywnej integracji</t>
  </si>
  <si>
    <t xml:space="preserve">Program:   Rozwoju Obszarów Wiejskich      </t>
  </si>
  <si>
    <t xml:space="preserve"> </t>
  </si>
  <si>
    <t>853</t>
  </si>
  <si>
    <t>85395</t>
  </si>
  <si>
    <t xml:space="preserve">Program:   Operacyjny Kapitał Ludzki     </t>
  </si>
  <si>
    <t xml:space="preserve">Priorytet:   Rozwój wykształcenia i kompetencji w regionach            </t>
  </si>
  <si>
    <t>2012-2014</t>
  </si>
  <si>
    <t xml:space="preserve">Zespół Szkół </t>
  </si>
  <si>
    <t>w Łącznej</t>
  </si>
  <si>
    <t xml:space="preserve">Działanie: 9.1 Wyrównywanie szans edukacyjnych i zapewnienie wysokoei jakości usług edukacyjnych świadczonych w systemie oświaty </t>
  </si>
  <si>
    <t>Projekt: Bajkowy świat</t>
  </si>
  <si>
    <t>Związek Gmin Gór  Świętokrz.zgodnie z porozumieniem</t>
  </si>
  <si>
    <t xml:space="preserve"> Plan dochodów gromadzonych na wydzielonym rachunku jednostki budżetowej </t>
  </si>
  <si>
    <t>2750</t>
  </si>
  <si>
    <t>Środki na uzupełnienie dochodów gmin</t>
  </si>
  <si>
    <t>Uzupełnienie subwencji ogólnej dla jednostek samorządu terytorialnego</t>
  </si>
  <si>
    <t>Wspieranie rodziny</t>
  </si>
  <si>
    <t>Pomoc rodzinie</t>
  </si>
  <si>
    <t xml:space="preserve">Wydatki bieżące </t>
  </si>
  <si>
    <t>Razem wydatki 2012 r.</t>
  </si>
  <si>
    <t>Budowa dróg dojazdowych do zbiornika wodnego Jaśle 2009-2013</t>
  </si>
  <si>
    <t>Dochody bieżące za  2013 r.</t>
  </si>
  <si>
    <t>Wykonanie 2013 r.</t>
  </si>
  <si>
    <t>2040</t>
  </si>
  <si>
    <t>Wykonanie  2013 r.</t>
  </si>
  <si>
    <t xml:space="preserve">               Dochody majątkowe za  2013 r.</t>
  </si>
  <si>
    <t>KULTURA I OCHRONA DZIEDZICTWA NARODOWEGO</t>
  </si>
  <si>
    <t>POZOSTAŁE ZADANIA W ZAKRESIE POLITYKI SPOŁECZNEJ</t>
  </si>
  <si>
    <t xml:space="preserve">Wydatki bieżące budżetu gminy - wykonanie za    2013 r. </t>
  </si>
  <si>
    <t>Gospodarka odpadami</t>
  </si>
  <si>
    <t xml:space="preserve">Wydatki majątkowe budżetu gminy - wykonanie za    2013 r. </t>
  </si>
  <si>
    <t>Dotacje przedmiotowe  - wykonanie za 2013 roku</t>
  </si>
  <si>
    <t>Dotacje podmiotowe - wykonanie za 2013 r.</t>
  </si>
  <si>
    <t>Wykonanie           2013 r.</t>
  </si>
  <si>
    <t>Dotacje celowe - wykonanie  2013 r.</t>
  </si>
  <si>
    <t>Wydatki w roku budżetowym 2013</t>
  </si>
  <si>
    <t>Zadania inwestycyjne roczne w 2013 r.- wykonanie  2013 r.</t>
  </si>
  <si>
    <t>rok budżetowy 2013 (7+8+9+10)</t>
  </si>
  <si>
    <t xml:space="preserve">rok budzetowy 2013 - wykonanie </t>
  </si>
  <si>
    <t>wykonanie 2013 roku</t>
  </si>
  <si>
    <t>rok budżetowy 2013 (8+9+10+11)</t>
  </si>
  <si>
    <t>Limity wydatków na wieloletnie przedsięwzięcia planowane do poniesienia w 2013 roku -wykonanie 2013r</t>
  </si>
  <si>
    <t>Przychody i rozchody budżetu w 2013 r.- wykonanie za  2013r.</t>
  </si>
  <si>
    <t>Kwota planu
2013 r.</t>
  </si>
  <si>
    <t>wykonanie 2013 r.</t>
  </si>
  <si>
    <t>2009-2013</t>
  </si>
  <si>
    <t>2007-2013</t>
  </si>
  <si>
    <t xml:space="preserve">Program: Regionalny Program Operacyjny Województwa Świętokrzyskiego        </t>
  </si>
  <si>
    <t xml:space="preserve">Priorytet:Podniesienie jakości systemu komunikacyjnego regionu      </t>
  </si>
  <si>
    <t>Działanie: 3.2 Rozwój systemu lokalnej infrastruktury komunikacyjnej</t>
  </si>
  <si>
    <t>Projekt: Przebudowa budynku po byłej Szkole Podstawowej z przeznaczeniem na cele społeczno-kulturalne</t>
  </si>
  <si>
    <t>2013-2014</t>
  </si>
  <si>
    <t xml:space="preserve">Działanie: 413 Wdrażanie lokalnych strategii rozwoju </t>
  </si>
  <si>
    <t>Projekt: Utworzenie placu zabaw w miejscowości Kamionki</t>
  </si>
  <si>
    <t xml:space="preserve">Program:   Operacyjny Kapitał Ludzki    </t>
  </si>
  <si>
    <t xml:space="preserve">Priorytet:Rozwój wykształcenia i kompetencji w regionie         </t>
  </si>
  <si>
    <t>Projekt: Wyrównywanie szans w Gminie Łączna</t>
  </si>
  <si>
    <t>2013-2015</t>
  </si>
  <si>
    <t>Budowa kotłowni węglowej</t>
  </si>
  <si>
    <t xml:space="preserve">Zakup kolektora danych </t>
  </si>
  <si>
    <t>Budowa kanalizacji Czerwona Górka Jęgrzna 9 spłata pożyczki do WFOŚiGW) 2009-2015</t>
  </si>
  <si>
    <t>Wyrównywanie szans w Gminie Łączna</t>
  </si>
  <si>
    <t>wydatki bieżące</t>
  </si>
  <si>
    <t>wydatki majątkowe</t>
  </si>
  <si>
    <t>Przebudowa budynku po byłej Szkole Podstawowej z przeznaczeniem na cele społeczno-kulturalne 2013-2014</t>
  </si>
  <si>
    <t>Ogółem wydatki bieżace</t>
  </si>
  <si>
    <t>Dochody- wykonanie  2013 r.</t>
  </si>
  <si>
    <t>Wydatki- wykonanie 2013 r.</t>
  </si>
  <si>
    <t>i wydatki nimi finansowane w 2013 r. - wykonanie za  2013 r.</t>
  </si>
  <si>
    <t>Plan przychodów i kosztów samorządowych zakładów budżetowych na 2013 r.</t>
  </si>
  <si>
    <t xml:space="preserve"> - wykonanie za 2013 r.</t>
  </si>
  <si>
    <t>wykonanie  2013 r</t>
  </si>
  <si>
    <t>Dotacje wykonanie  2013r.</t>
  </si>
  <si>
    <t>Wydatki - wykonanie za 2013 r</t>
  </si>
  <si>
    <t>Dochody i wydatki związane z realizacją zadań z zakresu administracji rządowej i innych zadań zleconych odrębnymi ustawami w  2013 r.- wykonanie  2013r.</t>
  </si>
  <si>
    <t>Dotacje przekazane z budżetu państwa na realizację zadań bieżących gmin z zakresu edukacyjnej opieki wychowawczej finansowanych w całości przez budżet państwa w ramach programów rządowych</t>
  </si>
  <si>
    <t>Wydatki na programy i projekty realizowane ze środków pochodzących z budżetu Unii Europejskiej oraz innych źródeł zagranicznych, niepodlegających zwrotowi na 2013r.- wykonanie  2013 r.</t>
  </si>
  <si>
    <t>wykonanie 2013 r</t>
  </si>
  <si>
    <t>Dochody i wydatki związane z realizacją zadań realizowanych na podstawie porozumień (umów) między jednostkami samorządu terytorialnego w 2013 r.</t>
  </si>
  <si>
    <t>Ochotnicza Straż Pożarna w Łącznej</t>
  </si>
  <si>
    <t>wkład własny na realizację programu pn. "Adaptacja zaplecza kuchennego w świetlicy OSP w Kamionkach".</t>
  </si>
  <si>
    <t>wkład własny na realizację programu pn   "Święto plonów w gminie Łączna".</t>
  </si>
  <si>
    <t>dotacja na zakup umundurowania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</si>
</sst>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0.0%"/>
  </numFmts>
  <fonts count="8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9"/>
      <name val="Arial CE"/>
      <family val="0"/>
    </font>
    <font>
      <i/>
      <sz val="9"/>
      <name val="Arial CE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2" applyNumberFormat="0" applyAlignment="0" applyProtection="0"/>
    <xf numFmtId="0" fontId="7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8" fillId="2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29" borderId="0" applyNumberFormat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0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24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6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9" fillId="0" borderId="0" xfId="0" applyFont="1" applyAlignment="1">
      <alignment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indent="2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left" vertical="center" indent="2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25" fillId="24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12" xfId="0" applyNumberFormat="1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3" fontId="43" fillId="0" borderId="12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1" fontId="35" fillId="0" borderId="1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3" fontId="35" fillId="0" borderId="12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/>
    </xf>
    <xf numFmtId="3" fontId="44" fillId="0" borderId="12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0" fontId="43" fillId="0" borderId="17" xfId="0" applyFont="1" applyBorder="1" applyAlignment="1">
      <alignment vertical="top" wrapText="1"/>
    </xf>
    <xf numFmtId="3" fontId="43" fillId="0" borderId="17" xfId="0" applyNumberFormat="1" applyFont="1" applyBorder="1" applyAlignment="1">
      <alignment vertical="center" wrapText="1"/>
    </xf>
    <xf numFmtId="3" fontId="44" fillId="0" borderId="17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vertical="center"/>
    </xf>
    <xf numFmtId="0" fontId="35" fillId="0" borderId="17" xfId="0" applyFont="1" applyBorder="1" applyAlignment="1">
      <alignment vertical="top" wrapText="1"/>
    </xf>
    <xf numFmtId="3" fontId="35" fillId="0" borderId="17" xfId="0" applyNumberFormat="1" applyFont="1" applyBorder="1" applyAlignment="1">
      <alignment vertical="center" wrapText="1"/>
    </xf>
    <xf numFmtId="3" fontId="45" fillId="0" borderId="17" xfId="0" applyNumberFormat="1" applyFont="1" applyBorder="1" applyAlignment="1">
      <alignment vertical="center" wrapText="1"/>
    </xf>
    <xf numFmtId="3" fontId="35" fillId="0" borderId="17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 wrapText="1"/>
    </xf>
    <xf numFmtId="3" fontId="35" fillId="0" borderId="11" xfId="0" applyNumberFormat="1" applyFont="1" applyBorder="1" applyAlignment="1">
      <alignment vertical="center"/>
    </xf>
    <xf numFmtId="0" fontId="45" fillId="0" borderId="17" xfId="0" applyFont="1" applyBorder="1" applyAlignment="1">
      <alignment vertical="top" wrapText="1"/>
    </xf>
    <xf numFmtId="3" fontId="45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5" fillId="0" borderId="11" xfId="0" applyNumberFormat="1" applyFont="1" applyBorder="1" applyAlignment="1">
      <alignment horizontal="right" vertical="top" wrapText="1"/>
    </xf>
    <xf numFmtId="49" fontId="43" fillId="0" borderId="12" xfId="0" applyNumberFormat="1" applyFont="1" applyBorder="1" applyAlignment="1">
      <alignment horizontal="right" vertical="top" wrapText="1"/>
    </xf>
    <xf numFmtId="49" fontId="35" fillId="0" borderId="12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 vertical="top" wrapText="1"/>
    </xf>
    <xf numFmtId="3" fontId="16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4" fontId="15" fillId="0" borderId="18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2" fontId="15" fillId="0" borderId="15" xfId="0" applyNumberFormat="1" applyFont="1" applyBorder="1" applyAlignment="1">
      <alignment/>
    </xf>
    <xf numFmtId="2" fontId="15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/>
    </xf>
    <xf numFmtId="0" fontId="16" fillId="0" borderId="17" xfId="0" applyFont="1" applyBorder="1" applyAlignment="1">
      <alignment vertical="top" wrapText="1"/>
    </xf>
    <xf numFmtId="49" fontId="16" fillId="0" borderId="17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/>
    </xf>
    <xf numFmtId="0" fontId="16" fillId="0" borderId="10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vertical="top"/>
    </xf>
    <xf numFmtId="0" fontId="43" fillId="0" borderId="16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2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9" fontId="3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3" fillId="24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4" fontId="49" fillId="24" borderId="10" xfId="0" applyNumberFormat="1" applyFont="1" applyFill="1" applyBorder="1" applyAlignment="1">
      <alignment vertical="center"/>
    </xf>
    <xf numFmtId="169" fontId="49" fillId="24" borderId="10" xfId="0" applyNumberFormat="1" applyFont="1" applyFill="1" applyBorder="1" applyAlignment="1">
      <alignment vertical="center"/>
    </xf>
    <xf numFmtId="0" fontId="0" fillId="24" borderId="10" xfId="0" applyFill="1" applyBorder="1" applyAlignment="1">
      <alignment/>
    </xf>
    <xf numFmtId="49" fontId="3" fillId="0" borderId="10" xfId="0" applyNumberFormat="1" applyFont="1" applyBorder="1" applyAlignment="1">
      <alignment horizontal="right" vertic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vertical="top" wrapText="1"/>
    </xf>
    <xf numFmtId="169" fontId="35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35" fillId="0" borderId="11" xfId="0" applyNumberFormat="1" applyFont="1" applyBorder="1" applyAlignment="1">
      <alignment vertical="center" wrapText="1"/>
    </xf>
    <xf numFmtId="169" fontId="43" fillId="0" borderId="11" xfId="0" applyNumberFormat="1" applyFont="1" applyBorder="1" applyAlignment="1">
      <alignment vertical="center" wrapText="1"/>
    </xf>
    <xf numFmtId="4" fontId="35" fillId="0" borderId="12" xfId="0" applyNumberFormat="1" applyFont="1" applyBorder="1" applyAlignment="1">
      <alignment vertical="center" wrapText="1"/>
    </xf>
    <xf numFmtId="4" fontId="35" fillId="0" borderId="17" xfId="0" applyNumberFormat="1" applyFont="1" applyBorder="1" applyAlignment="1">
      <alignment vertical="center" wrapText="1"/>
    </xf>
    <xf numFmtId="4" fontId="43" fillId="0" borderId="17" xfId="0" applyNumberFormat="1" applyFont="1" applyBorder="1" applyAlignment="1">
      <alignment vertical="center" wrapText="1"/>
    </xf>
    <xf numFmtId="4" fontId="45" fillId="0" borderId="17" xfId="0" applyNumberFormat="1" applyFont="1" applyBorder="1" applyAlignment="1">
      <alignment vertical="center" wrapText="1"/>
    </xf>
    <xf numFmtId="4" fontId="44" fillId="0" borderId="17" xfId="0" applyNumberFormat="1" applyFont="1" applyBorder="1" applyAlignment="1">
      <alignment vertical="center" wrapText="1"/>
    </xf>
    <xf numFmtId="4" fontId="45" fillId="0" borderId="12" xfId="0" applyNumberFormat="1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4" fontId="45" fillId="0" borderId="0" xfId="0" applyNumberFormat="1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top" wrapText="1"/>
    </xf>
    <xf numFmtId="169" fontId="43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vertical="top" wrapText="1"/>
    </xf>
    <xf numFmtId="2" fontId="35" fillId="0" borderId="0" xfId="0" applyNumberFormat="1" applyFont="1" applyBorder="1" applyAlignment="1">
      <alignment vertical="center" wrapText="1"/>
    </xf>
    <xf numFmtId="169" fontId="35" fillId="0" borderId="0" xfId="0" applyNumberFormat="1" applyFont="1" applyBorder="1" applyAlignment="1">
      <alignment vertical="center" wrapText="1"/>
    </xf>
    <xf numFmtId="2" fontId="43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35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vertical="center" wrapText="1"/>
    </xf>
    <xf numFmtId="4" fontId="35" fillId="24" borderId="10" xfId="0" applyNumberFormat="1" applyFont="1" applyFill="1" applyBorder="1" applyAlignment="1">
      <alignment vertical="center" wrapText="1"/>
    </xf>
    <xf numFmtId="169" fontId="35" fillId="2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46" fillId="0" borderId="10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vertical="center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6" fillId="24" borderId="20" xfId="0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3" fontId="16" fillId="0" borderId="15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 wrapText="1"/>
    </xf>
    <xf numFmtId="3" fontId="16" fillId="0" borderId="17" xfId="0" applyNumberFormat="1" applyFont="1" applyBorder="1" applyAlignment="1">
      <alignment vertical="center"/>
    </xf>
    <xf numFmtId="4" fontId="45" fillId="24" borderId="1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/>
    </xf>
    <xf numFmtId="4" fontId="31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4" fontId="29" fillId="0" borderId="21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top" wrapText="1"/>
    </xf>
    <xf numFmtId="4" fontId="16" fillId="0" borderId="11" xfId="0" applyNumberFormat="1" applyFont="1" applyBorder="1" applyAlignment="1">
      <alignment vertical="top" wrapText="1"/>
    </xf>
    <xf numFmtId="4" fontId="16" fillId="0" borderId="11" xfId="0" applyNumberFormat="1" applyFont="1" applyBorder="1" applyAlignment="1">
      <alignment horizontal="right"/>
    </xf>
    <xf numFmtId="4" fontId="16" fillId="0" borderId="17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4" fontId="47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43" fillId="0" borderId="17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 wrapText="1"/>
    </xf>
    <xf numFmtId="4" fontId="50" fillId="0" borderId="10" xfId="0" applyNumberFormat="1" applyFont="1" applyBorder="1" applyAlignment="1">
      <alignment vertical="center" wrapText="1"/>
    </xf>
    <xf numFmtId="0" fontId="46" fillId="0" borderId="13" xfId="0" applyFont="1" applyBorder="1" applyAlignment="1">
      <alignment horizontal="left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2" fontId="44" fillId="0" borderId="23" xfId="0" applyNumberFormat="1" applyFont="1" applyBorder="1" applyAlignment="1">
      <alignment wrapText="1"/>
    </xf>
    <xf numFmtId="0" fontId="44" fillId="0" borderId="16" xfId="0" applyFont="1" applyBorder="1" applyAlignment="1">
      <alignment/>
    </xf>
    <xf numFmtId="3" fontId="45" fillId="0" borderId="13" xfId="0" applyNumberFormat="1" applyFont="1" applyBorder="1" applyAlignment="1">
      <alignment horizontal="right" vertical="center" wrapText="1"/>
    </xf>
    <xf numFmtId="0" fontId="44" fillId="0" borderId="16" xfId="0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right" vertical="center" wrapText="1"/>
    </xf>
    <xf numFmtId="0" fontId="44" fillId="0" borderId="16" xfId="0" applyFont="1" applyBorder="1" applyAlignment="1" quotePrefix="1">
      <alignment/>
    </xf>
    <xf numFmtId="2" fontId="45" fillId="0" borderId="23" xfId="0" applyNumberFormat="1" applyFont="1" applyBorder="1" applyAlignment="1">
      <alignment wrapText="1"/>
    </xf>
    <xf numFmtId="2" fontId="44" fillId="0" borderId="0" xfId="0" applyNumberFormat="1" applyFont="1" applyAlignment="1">
      <alignment wrapText="1"/>
    </xf>
    <xf numFmtId="0" fontId="44" fillId="0" borderId="16" xfId="0" applyFont="1" applyBorder="1" applyAlignment="1" quotePrefix="1">
      <alignment wrapText="1"/>
    </xf>
    <xf numFmtId="0" fontId="44" fillId="0" borderId="23" xfId="0" applyFont="1" applyBorder="1" applyAlignment="1">
      <alignment/>
    </xf>
    <xf numFmtId="3" fontId="44" fillId="0" borderId="16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4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wrapText="1"/>
    </xf>
    <xf numFmtId="3" fontId="44" fillId="0" borderId="21" xfId="0" applyNumberFormat="1" applyFont="1" applyBorder="1" applyAlignment="1">
      <alignment horizontal="right" vertical="center" wrapText="1"/>
    </xf>
    <xf numFmtId="2" fontId="44" fillId="0" borderId="16" xfId="0" applyNumberFormat="1" applyFont="1" applyBorder="1" applyAlignment="1">
      <alignment wrapText="1"/>
    </xf>
    <xf numFmtId="3" fontId="45" fillId="0" borderId="16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2" fontId="45" fillId="0" borderId="16" xfId="0" applyNumberFormat="1" applyFont="1" applyBorder="1" applyAlignment="1">
      <alignment wrapText="1"/>
    </xf>
    <xf numFmtId="3" fontId="44" fillId="0" borderId="21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2" fontId="44" fillId="0" borderId="13" xfId="0" applyNumberFormat="1" applyFont="1" applyBorder="1" applyAlignment="1">
      <alignment wrapText="1"/>
    </xf>
    <xf numFmtId="3" fontId="45" fillId="0" borderId="13" xfId="0" applyNumberFormat="1" applyFont="1" applyBorder="1" applyAlignment="1">
      <alignment/>
    </xf>
    <xf numFmtId="0" fontId="44" fillId="0" borderId="16" xfId="0" applyFont="1" applyBorder="1" applyAlignment="1">
      <alignment horizontal="center"/>
    </xf>
    <xf numFmtId="4" fontId="45" fillId="0" borderId="14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4" fontId="44" fillId="0" borderId="16" xfId="0" applyNumberFormat="1" applyFont="1" applyFill="1" applyBorder="1" applyAlignment="1">
      <alignment/>
    </xf>
    <xf numFmtId="49" fontId="44" fillId="0" borderId="16" xfId="0" applyNumberFormat="1" applyFont="1" applyBorder="1" applyAlignment="1">
      <alignment/>
    </xf>
    <xf numFmtId="0" fontId="45" fillId="0" borderId="16" xfId="0" applyFont="1" applyBorder="1" applyAlignment="1">
      <alignment/>
    </xf>
    <xf numFmtId="4" fontId="45" fillId="0" borderId="16" xfId="0" applyNumberFormat="1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3" fontId="45" fillId="0" borderId="0" xfId="0" applyNumberFormat="1" applyFont="1" applyBorder="1" applyAlignment="1">
      <alignment horizontal="righ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3" fontId="44" fillId="0" borderId="25" xfId="0" applyNumberFormat="1" applyFont="1" applyBorder="1" applyAlignment="1">
      <alignment horizontal="right" vertical="center" wrapText="1"/>
    </xf>
    <xf numFmtId="3" fontId="45" fillId="0" borderId="19" xfId="0" applyNumberFormat="1" applyFon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3" fontId="45" fillId="0" borderId="20" xfId="0" applyNumberFormat="1" applyFont="1" applyBorder="1" applyAlignment="1">
      <alignment/>
    </xf>
    <xf numFmtId="4" fontId="44" fillId="0" borderId="19" xfId="0" applyNumberFormat="1" applyFont="1" applyBorder="1" applyAlignment="1">
      <alignment/>
    </xf>
    <xf numFmtId="4" fontId="45" fillId="0" borderId="19" xfId="0" applyNumberFormat="1" applyFont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44" fillId="0" borderId="26" xfId="0" applyNumberFormat="1" applyFont="1" applyBorder="1" applyAlignment="1">
      <alignment/>
    </xf>
    <xf numFmtId="4" fontId="47" fillId="0" borderId="21" xfId="0" applyNumberFormat="1" applyFont="1" applyFill="1" applyBorder="1" applyAlignment="1">
      <alignment/>
    </xf>
    <xf numFmtId="0" fontId="29" fillId="0" borderId="14" xfId="0" applyFont="1" applyBorder="1" applyAlignment="1">
      <alignment/>
    </xf>
    <xf numFmtId="4" fontId="31" fillId="0" borderId="21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4" fontId="29" fillId="0" borderId="16" xfId="0" applyNumberFormat="1" applyFont="1" applyFill="1" applyBorder="1" applyAlignment="1">
      <alignment/>
    </xf>
    <xf numFmtId="0" fontId="19" fillId="24" borderId="16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4" fontId="42" fillId="30" borderId="10" xfId="0" applyNumberFormat="1" applyFont="1" applyFill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19" fillId="24" borderId="1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49" fontId="0" fillId="0" borderId="10" xfId="0" applyNumberFormat="1" applyBorder="1" applyAlignment="1">
      <alignment wrapText="1"/>
    </xf>
    <xf numFmtId="4" fontId="0" fillId="0" borderId="13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" fontId="16" fillId="30" borderId="17" xfId="0" applyNumberFormat="1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top" wrapText="1"/>
    </xf>
    <xf numFmtId="4" fontId="35" fillId="24" borderId="0" xfId="0" applyNumberFormat="1" applyFont="1" applyFill="1" applyBorder="1" applyAlignment="1">
      <alignment vertical="center" wrapText="1"/>
    </xf>
    <xf numFmtId="4" fontId="49" fillId="24" borderId="10" xfId="0" applyNumberFormat="1" applyFont="1" applyFill="1" applyBorder="1" applyAlignment="1">
      <alignment horizontal="right" vertical="center" wrapText="1"/>
    </xf>
    <xf numFmtId="4" fontId="45" fillId="0" borderId="13" xfId="0" applyNumberFormat="1" applyFont="1" applyBorder="1" applyAlignment="1">
      <alignment horizontal="right" vertical="center" wrapText="1"/>
    </xf>
    <xf numFmtId="169" fontId="35" fillId="0" borderId="0" xfId="0" applyNumberFormat="1" applyFont="1" applyFill="1" applyBorder="1" applyAlignment="1">
      <alignment vertical="center" wrapText="1"/>
    </xf>
    <xf numFmtId="169" fontId="35" fillId="24" borderId="0" xfId="0" applyNumberFormat="1" applyFont="1" applyFill="1" applyBorder="1" applyAlignment="1">
      <alignment vertical="center" wrapText="1"/>
    </xf>
    <xf numFmtId="169" fontId="6" fillId="0" borderId="10" xfId="0" applyNumberFormat="1" applyFont="1" applyBorder="1" applyAlignment="1">
      <alignment vertical="center"/>
    </xf>
    <xf numFmtId="169" fontId="35" fillId="24" borderId="11" xfId="0" applyNumberFormat="1" applyFont="1" applyFill="1" applyBorder="1" applyAlignment="1">
      <alignment vertical="center" wrapText="1"/>
    </xf>
    <xf numFmtId="169" fontId="43" fillId="0" borderId="10" xfId="0" applyNumberFormat="1" applyFont="1" applyBorder="1" applyAlignment="1">
      <alignment vertical="center" wrapText="1"/>
    </xf>
    <xf numFmtId="49" fontId="35" fillId="0" borderId="10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vertical="top" wrapText="1"/>
    </xf>
    <xf numFmtId="4" fontId="35" fillId="0" borderId="10" xfId="0" applyNumberFormat="1" applyFont="1" applyBorder="1" applyAlignment="1">
      <alignment vertical="center" wrapText="1"/>
    </xf>
    <xf numFmtId="169" fontId="35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vertical="top" wrapText="1"/>
    </xf>
    <xf numFmtId="4" fontId="45" fillId="24" borderId="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28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42" fillId="24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29" xfId="0" applyFont="1" applyFill="1" applyBorder="1" applyAlignment="1">
      <alignment horizontal="center" vertical="center" wrapText="1"/>
    </xf>
    <xf numFmtId="0" fontId="48" fillId="24" borderId="28" xfId="0" applyFont="1" applyFill="1" applyBorder="1" applyAlignment="1">
      <alignment horizontal="center" vertical="center" wrapText="1"/>
    </xf>
    <xf numFmtId="0" fontId="48" fillId="24" borderId="13" xfId="0" applyFont="1" applyFill="1" applyBorder="1" applyAlignment="1">
      <alignment horizontal="center" vertical="center" wrapText="1"/>
    </xf>
    <xf numFmtId="0" fontId="48" fillId="24" borderId="16" xfId="0" applyFont="1" applyFill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4" fillId="0" borderId="0" xfId="0" applyFont="1" applyAlignment="1">
      <alignment horizontal="center" wrapText="1"/>
    </xf>
    <xf numFmtId="0" fontId="44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28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7" fillId="0" borderId="3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24" borderId="22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2" fontId="46" fillId="0" borderId="32" xfId="0" applyNumberFormat="1" applyFont="1" applyBorder="1" applyAlignment="1">
      <alignment horizontal="left"/>
    </xf>
    <xf numFmtId="2" fontId="46" fillId="0" borderId="33" xfId="0" applyNumberFormat="1" applyFont="1" applyBorder="1" applyAlignment="1">
      <alignment horizontal="left"/>
    </xf>
    <xf numFmtId="2" fontId="46" fillId="0" borderId="3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3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/>
    </xf>
    <xf numFmtId="0" fontId="42" fillId="24" borderId="28" xfId="0" applyFont="1" applyFill="1" applyBorder="1" applyAlignment="1">
      <alignment horizontal="center" vertical="center"/>
    </xf>
    <xf numFmtId="0" fontId="42" fillId="24" borderId="2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zoomScalePageLayoutView="0" workbookViewId="0" topLeftCell="A67">
      <selection activeCell="I25" sqref="I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84.625" style="0" customWidth="1"/>
    <col min="5" max="5" width="14.00390625" style="0" customWidth="1"/>
    <col min="6" max="6" width="12.875" style="0" customWidth="1"/>
    <col min="7" max="7" width="7.875" style="0" customWidth="1"/>
  </cols>
  <sheetData>
    <row r="1" spans="1:6" ht="18">
      <c r="A1" s="421" t="s">
        <v>394</v>
      </c>
      <c r="B1" s="421"/>
      <c r="C1" s="421"/>
      <c r="D1" s="421"/>
      <c r="E1" s="421"/>
      <c r="F1" s="421"/>
    </row>
    <row r="2" spans="2:4" ht="3" customHeight="1">
      <c r="B2" s="2"/>
      <c r="C2" s="2"/>
      <c r="D2" s="2"/>
    </row>
    <row r="3" ht="12.75" hidden="1"/>
    <row r="4" spans="1:7" ht="36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265</v>
      </c>
      <c r="F4" s="173" t="s">
        <v>395</v>
      </c>
      <c r="G4" s="21" t="s">
        <v>267</v>
      </c>
    </row>
    <row r="5" spans="1:7" ht="12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ht="18.75" customHeight="1">
      <c r="A6" s="195" t="s">
        <v>116</v>
      </c>
      <c r="B6" s="170"/>
      <c r="C6" s="20"/>
      <c r="D6" s="190" t="s">
        <v>276</v>
      </c>
      <c r="E6" s="172">
        <f>SUM(E7+E9)</f>
        <v>39313.89</v>
      </c>
      <c r="F6" s="172">
        <f>SUM(F7+F9)</f>
        <v>39313.84</v>
      </c>
      <c r="G6" s="177">
        <f>SUM(F6/E6*100%)</f>
        <v>0.999998728184873</v>
      </c>
    </row>
    <row r="7" spans="1:7" ht="18.75" customHeight="1">
      <c r="A7" s="195"/>
      <c r="B7" s="170" t="s">
        <v>326</v>
      </c>
      <c r="C7" s="170"/>
      <c r="D7" s="190" t="s">
        <v>349</v>
      </c>
      <c r="E7" s="172">
        <f>SUM(E8)</f>
        <v>16873</v>
      </c>
      <c r="F7" s="172">
        <f>SUM(F8)</f>
        <v>16872.95</v>
      </c>
      <c r="G7" s="177">
        <f>SUM(F7/E7*100%)</f>
        <v>0.9999970366858295</v>
      </c>
    </row>
    <row r="8" spans="1:7" ht="28.5" customHeight="1">
      <c r="A8" s="195"/>
      <c r="B8" s="170"/>
      <c r="C8" s="289" t="s">
        <v>311</v>
      </c>
      <c r="D8" s="81" t="s">
        <v>312</v>
      </c>
      <c r="E8" s="171">
        <v>16873</v>
      </c>
      <c r="F8" s="171">
        <v>16872.95</v>
      </c>
      <c r="G8" s="178">
        <f>SUM(F8/E8*100%)</f>
        <v>0.9999970366858295</v>
      </c>
    </row>
    <row r="9" spans="1:7" ht="18" customHeight="1">
      <c r="A9" s="170"/>
      <c r="B9" s="170" t="s">
        <v>134</v>
      </c>
      <c r="C9" s="20"/>
      <c r="D9" s="190" t="s">
        <v>135</v>
      </c>
      <c r="E9" s="172">
        <f>SUM(E10:E10)</f>
        <v>22440.89</v>
      </c>
      <c r="F9" s="172">
        <f>SUM(F10:F10)</f>
        <v>22440.89</v>
      </c>
      <c r="G9" s="177">
        <f aca="true" t="shared" si="0" ref="G9:G76">SUM(F9/E9*100%)</f>
        <v>1</v>
      </c>
    </row>
    <row r="10" spans="1:7" ht="28.5" customHeight="1">
      <c r="A10" s="169"/>
      <c r="B10" s="169"/>
      <c r="C10" s="169">
        <v>2010</v>
      </c>
      <c r="D10" s="81" t="s">
        <v>344</v>
      </c>
      <c r="E10" s="171">
        <v>22440.89</v>
      </c>
      <c r="F10" s="171">
        <v>22440.89</v>
      </c>
      <c r="G10" s="176">
        <f t="shared" si="0"/>
        <v>1</v>
      </c>
    </row>
    <row r="11" spans="1:7" ht="16.5" customHeight="1">
      <c r="A11" s="148" t="s">
        <v>195</v>
      </c>
      <c r="B11" s="149"/>
      <c r="C11" s="135"/>
      <c r="D11" s="135" t="s">
        <v>196</v>
      </c>
      <c r="E11" s="51">
        <f>SUM(E12)</f>
        <v>1000</v>
      </c>
      <c r="F11" s="51">
        <f>SUM(F12)</f>
        <v>1054.5</v>
      </c>
      <c r="G11" s="177">
        <f t="shared" si="0"/>
        <v>1.0545</v>
      </c>
    </row>
    <row r="12" spans="1:7" ht="16.5" customHeight="1">
      <c r="A12" s="148"/>
      <c r="B12" s="149" t="s">
        <v>197</v>
      </c>
      <c r="C12" s="135"/>
      <c r="D12" s="135" t="s">
        <v>198</v>
      </c>
      <c r="E12" s="51">
        <f>SUM(E13)</f>
        <v>1000</v>
      </c>
      <c r="F12" s="51">
        <f>SUM(F13)</f>
        <v>1054.5</v>
      </c>
      <c r="G12" s="177">
        <f t="shared" si="0"/>
        <v>1.0545</v>
      </c>
    </row>
    <row r="13" spans="1:7" ht="17.25" customHeight="1">
      <c r="A13" s="150"/>
      <c r="B13" s="151"/>
      <c r="C13" s="152" t="s">
        <v>199</v>
      </c>
      <c r="D13" s="81" t="s">
        <v>278</v>
      </c>
      <c r="E13" s="156">
        <v>1000</v>
      </c>
      <c r="F13" s="156">
        <v>1054.5</v>
      </c>
      <c r="G13" s="176">
        <f t="shared" si="0"/>
        <v>1.0545</v>
      </c>
    </row>
    <row r="14" spans="1:7" ht="16.5" customHeight="1">
      <c r="A14" s="148" t="s">
        <v>140</v>
      </c>
      <c r="B14" s="149"/>
      <c r="C14" s="135"/>
      <c r="D14" s="136" t="s">
        <v>141</v>
      </c>
      <c r="E14" s="51">
        <f>SUM(E15)</f>
        <v>2000</v>
      </c>
      <c r="F14" s="51">
        <f>SUM(F15)</f>
        <v>1680.5</v>
      </c>
      <c r="G14" s="177">
        <f t="shared" si="0"/>
        <v>0.84025</v>
      </c>
    </row>
    <row r="15" spans="1:7" ht="16.5" customHeight="1">
      <c r="A15" s="148"/>
      <c r="B15" s="149" t="s">
        <v>305</v>
      </c>
      <c r="C15" s="135"/>
      <c r="D15" s="136" t="s">
        <v>146</v>
      </c>
      <c r="E15" s="51">
        <f>SUM(E16)</f>
        <v>2000</v>
      </c>
      <c r="F15" s="51">
        <f>SUM(F16)</f>
        <v>1680.5</v>
      </c>
      <c r="G15" s="177">
        <f t="shared" si="0"/>
        <v>0.84025</v>
      </c>
    </row>
    <row r="16" spans="1:7" ht="16.5" customHeight="1">
      <c r="A16" s="150"/>
      <c r="B16" s="151"/>
      <c r="C16" s="157" t="s">
        <v>200</v>
      </c>
      <c r="D16" s="137" t="s">
        <v>201</v>
      </c>
      <c r="E16" s="156">
        <v>2000</v>
      </c>
      <c r="F16" s="156">
        <v>1680.5</v>
      </c>
      <c r="G16" s="176">
        <f t="shared" si="0"/>
        <v>0.84025</v>
      </c>
    </row>
    <row r="17" spans="1:7" ht="17.25" customHeight="1">
      <c r="A17" s="148" t="s">
        <v>202</v>
      </c>
      <c r="B17" s="149"/>
      <c r="C17" s="135"/>
      <c r="D17" s="136" t="s">
        <v>147</v>
      </c>
      <c r="E17" s="51">
        <f>SUM(E18)</f>
        <v>60200</v>
      </c>
      <c r="F17" s="51">
        <f>SUM(F18)</f>
        <v>57671.73</v>
      </c>
      <c r="G17" s="177">
        <f t="shared" si="0"/>
        <v>0.9580021594684386</v>
      </c>
    </row>
    <row r="18" spans="1:7" ht="18.75" customHeight="1">
      <c r="A18" s="82"/>
      <c r="B18" s="153">
        <v>70005</v>
      </c>
      <c r="C18" s="136"/>
      <c r="D18" s="136" t="s">
        <v>148</v>
      </c>
      <c r="E18" s="51">
        <f>SUM(E19:E22)</f>
        <v>60200</v>
      </c>
      <c r="F18" s="51">
        <f>SUM(F19:F22)</f>
        <v>57671.73</v>
      </c>
      <c r="G18" s="177">
        <f t="shared" si="0"/>
        <v>0.9580021594684386</v>
      </c>
    </row>
    <row r="19" spans="1:7" ht="21" customHeight="1">
      <c r="A19" s="83"/>
      <c r="B19" s="154"/>
      <c r="C19" s="152" t="s">
        <v>203</v>
      </c>
      <c r="D19" s="81" t="s">
        <v>204</v>
      </c>
      <c r="E19" s="156">
        <v>5000</v>
      </c>
      <c r="F19" s="156">
        <v>5284</v>
      </c>
      <c r="G19" s="176">
        <f t="shared" si="0"/>
        <v>1.0568</v>
      </c>
    </row>
    <row r="20" spans="1:7" ht="21" customHeight="1">
      <c r="A20" s="83"/>
      <c r="B20" s="154"/>
      <c r="C20" s="152" t="s">
        <v>200</v>
      </c>
      <c r="D20" s="137" t="s">
        <v>201</v>
      </c>
      <c r="E20" s="156">
        <v>4200</v>
      </c>
      <c r="F20" s="156">
        <v>4219.21</v>
      </c>
      <c r="G20" s="176">
        <f t="shared" si="0"/>
        <v>1.0045738095238095</v>
      </c>
    </row>
    <row r="21" spans="1:7" ht="26.25" customHeight="1">
      <c r="A21" s="83"/>
      <c r="B21" s="154"/>
      <c r="C21" s="152" t="s">
        <v>205</v>
      </c>
      <c r="D21" s="81" t="s">
        <v>206</v>
      </c>
      <c r="E21" s="156">
        <v>50000</v>
      </c>
      <c r="F21" s="156">
        <v>46903.29</v>
      </c>
      <c r="G21" s="176">
        <f t="shared" si="0"/>
        <v>0.9380658000000001</v>
      </c>
    </row>
    <row r="22" spans="1:7" ht="21.75" customHeight="1">
      <c r="A22" s="83"/>
      <c r="B22" s="154"/>
      <c r="C22" s="152" t="s">
        <v>211</v>
      </c>
      <c r="D22" s="81" t="s">
        <v>212</v>
      </c>
      <c r="E22" s="156">
        <v>1000</v>
      </c>
      <c r="F22" s="156">
        <v>1265.23</v>
      </c>
      <c r="G22" s="176">
        <f t="shared" si="0"/>
        <v>1.26523</v>
      </c>
    </row>
    <row r="23" spans="1:7" ht="18" customHeight="1">
      <c r="A23" s="82">
        <v>710</v>
      </c>
      <c r="B23" s="153"/>
      <c r="C23" s="135"/>
      <c r="D23" s="136" t="s">
        <v>149</v>
      </c>
      <c r="E23" s="51">
        <f>SUM(E24)</f>
        <v>82472</v>
      </c>
      <c r="F23" s="51">
        <f>SUM(F24)</f>
        <v>82472</v>
      </c>
      <c r="G23" s="177">
        <f t="shared" si="0"/>
        <v>1</v>
      </c>
    </row>
    <row r="24" spans="1:7" ht="22.5" customHeight="1">
      <c r="A24" s="83"/>
      <c r="B24" s="153">
        <v>71004</v>
      </c>
      <c r="C24" s="135"/>
      <c r="D24" s="136" t="s">
        <v>150</v>
      </c>
      <c r="E24" s="51">
        <f>SUM(E25:E25)</f>
        <v>82472</v>
      </c>
      <c r="F24" s="51">
        <f>SUM(F25:F25)</f>
        <v>82472</v>
      </c>
      <c r="G24" s="177">
        <f t="shared" si="0"/>
        <v>1</v>
      </c>
    </row>
    <row r="25" spans="1:7" ht="25.5" customHeight="1">
      <c r="A25" s="83"/>
      <c r="B25" s="154"/>
      <c r="C25" s="152" t="s">
        <v>266</v>
      </c>
      <c r="D25" s="81" t="s">
        <v>277</v>
      </c>
      <c r="E25" s="156">
        <v>82472</v>
      </c>
      <c r="F25" s="156">
        <v>82472</v>
      </c>
      <c r="G25" s="176">
        <f t="shared" si="0"/>
        <v>1</v>
      </c>
    </row>
    <row r="26" spans="1:7" ht="18.75" customHeight="1">
      <c r="A26" s="82">
        <v>750</v>
      </c>
      <c r="B26" s="153"/>
      <c r="C26" s="135"/>
      <c r="D26" s="136" t="s">
        <v>207</v>
      </c>
      <c r="E26" s="51">
        <f>SUM(E27+E30)</f>
        <v>48998</v>
      </c>
      <c r="F26" s="51">
        <f>SUM(F27+F30)</f>
        <v>50063.79</v>
      </c>
      <c r="G26" s="177">
        <f t="shared" si="0"/>
        <v>1.0217517041511899</v>
      </c>
    </row>
    <row r="27" spans="1:7" ht="19.5" customHeight="1">
      <c r="A27" s="82"/>
      <c r="B27" s="153">
        <v>75011</v>
      </c>
      <c r="C27" s="135"/>
      <c r="D27" s="136" t="s">
        <v>153</v>
      </c>
      <c r="E27" s="51">
        <f>SUM(E28:E29)</f>
        <v>42498</v>
      </c>
      <c r="F27" s="51">
        <f>SUM(F28:F29)</f>
        <v>42408.85</v>
      </c>
      <c r="G27" s="177">
        <f t="shared" si="0"/>
        <v>0.9979022542237281</v>
      </c>
    </row>
    <row r="28" spans="1:7" ht="26.25" customHeight="1">
      <c r="A28" s="83"/>
      <c r="B28" s="154"/>
      <c r="C28" s="152" t="s">
        <v>208</v>
      </c>
      <c r="D28" s="81" t="s">
        <v>345</v>
      </c>
      <c r="E28" s="156">
        <v>42398</v>
      </c>
      <c r="F28" s="156">
        <v>42398</v>
      </c>
      <c r="G28" s="176">
        <f t="shared" si="0"/>
        <v>1</v>
      </c>
    </row>
    <row r="29" spans="1:7" ht="27" customHeight="1">
      <c r="A29" s="83"/>
      <c r="B29" s="154"/>
      <c r="C29" s="152" t="s">
        <v>209</v>
      </c>
      <c r="D29" s="81" t="s">
        <v>210</v>
      </c>
      <c r="E29" s="156">
        <v>100</v>
      </c>
      <c r="F29" s="156">
        <v>10.85</v>
      </c>
      <c r="G29" s="176">
        <f t="shared" si="0"/>
        <v>0.1085</v>
      </c>
    </row>
    <row r="30" spans="1:7" ht="19.5" customHeight="1">
      <c r="A30" s="83"/>
      <c r="B30" s="153">
        <v>75023</v>
      </c>
      <c r="C30" s="135"/>
      <c r="D30" s="136" t="s">
        <v>155</v>
      </c>
      <c r="E30" s="51">
        <f>SUM(E31:E32)</f>
        <v>6500</v>
      </c>
      <c r="F30" s="51">
        <f>SUM(F31:F32)</f>
        <v>7654.94</v>
      </c>
      <c r="G30" s="177">
        <f t="shared" si="0"/>
        <v>1.1776830769230768</v>
      </c>
    </row>
    <row r="31" spans="1:7" ht="18.75" customHeight="1">
      <c r="A31" s="83"/>
      <c r="B31" s="154"/>
      <c r="C31" s="152" t="s">
        <v>211</v>
      </c>
      <c r="D31" s="81" t="s">
        <v>212</v>
      </c>
      <c r="E31" s="156">
        <v>3000</v>
      </c>
      <c r="F31" s="156">
        <v>4454.19</v>
      </c>
      <c r="G31" s="176">
        <f t="shared" si="0"/>
        <v>1.4847299999999999</v>
      </c>
    </row>
    <row r="32" spans="1:7" ht="18.75" customHeight="1">
      <c r="A32" s="83"/>
      <c r="B32" s="154"/>
      <c r="C32" s="152" t="s">
        <v>310</v>
      </c>
      <c r="D32" s="137" t="s">
        <v>313</v>
      </c>
      <c r="E32" s="156">
        <v>3500</v>
      </c>
      <c r="F32" s="156">
        <v>3200.75</v>
      </c>
      <c r="G32" s="176">
        <f t="shared" si="0"/>
        <v>0.9145</v>
      </c>
    </row>
    <row r="33" spans="1:7" ht="26.25" customHeight="1">
      <c r="A33" s="82">
        <v>751</v>
      </c>
      <c r="B33" s="153"/>
      <c r="C33" s="135"/>
      <c r="D33" s="136" t="s">
        <v>213</v>
      </c>
      <c r="E33" s="51">
        <f>SUM(E34)</f>
        <v>909</v>
      </c>
      <c r="F33" s="51">
        <f>SUM(F34)</f>
        <v>909</v>
      </c>
      <c r="G33" s="177">
        <f t="shared" si="0"/>
        <v>1</v>
      </c>
    </row>
    <row r="34" spans="1:7" ht="21" customHeight="1">
      <c r="A34" s="82"/>
      <c r="B34" s="136">
        <v>75101</v>
      </c>
      <c r="C34" s="155"/>
      <c r="D34" s="136" t="s">
        <v>214</v>
      </c>
      <c r="E34" s="51">
        <f>SUM(E35)</f>
        <v>909</v>
      </c>
      <c r="F34" s="51">
        <f>SUM(F35)</f>
        <v>909</v>
      </c>
      <c r="G34" s="177">
        <f t="shared" si="0"/>
        <v>1</v>
      </c>
    </row>
    <row r="35" spans="1:7" ht="25.5" customHeight="1">
      <c r="A35" s="83"/>
      <c r="B35" s="81"/>
      <c r="C35" s="152">
        <v>2010</v>
      </c>
      <c r="D35" s="81" t="s">
        <v>344</v>
      </c>
      <c r="E35" s="156">
        <v>909</v>
      </c>
      <c r="F35" s="156">
        <v>909</v>
      </c>
      <c r="G35" s="176">
        <f t="shared" si="0"/>
        <v>1</v>
      </c>
    </row>
    <row r="36" spans="1:7" ht="27.75" customHeight="1">
      <c r="A36" s="82">
        <v>756</v>
      </c>
      <c r="B36" s="136"/>
      <c r="C36" s="135"/>
      <c r="D36" s="136" t="s">
        <v>339</v>
      </c>
      <c r="E36" s="51">
        <f>SUM(E37+E39+E46+E56+E65)</f>
        <v>4390440</v>
      </c>
      <c r="F36" s="51">
        <f>SUM(F37+F39+F46+F56+F65)</f>
        <v>3983812.58</v>
      </c>
      <c r="G36" s="177">
        <f t="shared" si="0"/>
        <v>0.9073834467616002</v>
      </c>
    </row>
    <row r="37" spans="1:7" ht="18" customHeight="1">
      <c r="A37" s="83"/>
      <c r="B37" s="136">
        <v>75601</v>
      </c>
      <c r="C37" s="135"/>
      <c r="D37" s="136" t="s">
        <v>215</v>
      </c>
      <c r="E37" s="51">
        <f>SUM(E38)</f>
        <v>1000</v>
      </c>
      <c r="F37" s="51">
        <f>SUM(F38)</f>
        <v>528</v>
      </c>
      <c r="G37" s="177">
        <f t="shared" si="0"/>
        <v>0.528</v>
      </c>
    </row>
    <row r="38" spans="1:7" ht="18" customHeight="1">
      <c r="A38" s="83"/>
      <c r="B38" s="81"/>
      <c r="C38" s="152" t="s">
        <v>216</v>
      </c>
      <c r="D38" s="81" t="s">
        <v>217</v>
      </c>
      <c r="E38" s="156">
        <v>1000</v>
      </c>
      <c r="F38" s="156">
        <v>528</v>
      </c>
      <c r="G38" s="176">
        <f t="shared" si="0"/>
        <v>0.528</v>
      </c>
    </row>
    <row r="39" spans="1:7" ht="30.75" customHeight="1">
      <c r="A39" s="83"/>
      <c r="B39" s="136">
        <v>75615</v>
      </c>
      <c r="C39" s="135"/>
      <c r="D39" s="136" t="s">
        <v>218</v>
      </c>
      <c r="E39" s="51">
        <f>SUM(E40:E45)</f>
        <v>974600</v>
      </c>
      <c r="F39" s="51">
        <f>SUM(F40:F45)</f>
        <v>1006920.8</v>
      </c>
      <c r="G39" s="177">
        <f t="shared" si="0"/>
        <v>1.0331631438538889</v>
      </c>
    </row>
    <row r="40" spans="1:7" ht="19.5" customHeight="1">
      <c r="A40" s="83"/>
      <c r="B40" s="81"/>
      <c r="C40" s="152" t="s">
        <v>219</v>
      </c>
      <c r="D40" s="81" t="s">
        <v>220</v>
      </c>
      <c r="E40" s="156">
        <v>900000</v>
      </c>
      <c r="F40" s="156">
        <v>928277</v>
      </c>
      <c r="G40" s="176">
        <f t="shared" si="0"/>
        <v>1.0314188888888889</v>
      </c>
    </row>
    <row r="41" spans="1:7" ht="15.75" customHeight="1">
      <c r="A41" s="83"/>
      <c r="B41" s="81"/>
      <c r="C41" s="152" t="s">
        <v>221</v>
      </c>
      <c r="D41" s="81" t="s">
        <v>222</v>
      </c>
      <c r="E41" s="156">
        <v>1000</v>
      </c>
      <c r="F41" s="156">
        <v>880</v>
      </c>
      <c r="G41" s="176">
        <f t="shared" si="0"/>
        <v>0.88</v>
      </c>
    </row>
    <row r="42" spans="1:7" ht="15.75" customHeight="1">
      <c r="A42" s="83"/>
      <c r="B42" s="81"/>
      <c r="C42" s="152" t="s">
        <v>223</v>
      </c>
      <c r="D42" s="81" t="s">
        <v>224</v>
      </c>
      <c r="E42" s="156">
        <v>60000</v>
      </c>
      <c r="F42" s="156">
        <v>64381</v>
      </c>
      <c r="G42" s="176">
        <f t="shared" si="0"/>
        <v>1.0730166666666667</v>
      </c>
    </row>
    <row r="43" spans="1:7" ht="16.5" customHeight="1">
      <c r="A43" s="83"/>
      <c r="B43" s="81"/>
      <c r="C43" s="152" t="s">
        <v>225</v>
      </c>
      <c r="D43" s="81" t="s">
        <v>340</v>
      </c>
      <c r="E43" s="156">
        <v>4000</v>
      </c>
      <c r="F43" s="156">
        <v>3808</v>
      </c>
      <c r="G43" s="176">
        <f t="shared" si="0"/>
        <v>0.952</v>
      </c>
    </row>
    <row r="44" spans="1:7" ht="16.5" customHeight="1">
      <c r="A44" s="83"/>
      <c r="B44" s="81"/>
      <c r="C44" s="152" t="s">
        <v>200</v>
      </c>
      <c r="D44" s="81" t="s">
        <v>201</v>
      </c>
      <c r="E44" s="156">
        <v>100</v>
      </c>
      <c r="F44" s="156">
        <v>96.8</v>
      </c>
      <c r="G44" s="176">
        <f t="shared" si="0"/>
        <v>0.968</v>
      </c>
    </row>
    <row r="45" spans="1:7" ht="16.5" customHeight="1">
      <c r="A45" s="83"/>
      <c r="B45" s="81"/>
      <c r="C45" s="152" t="s">
        <v>226</v>
      </c>
      <c r="D45" s="81" t="s">
        <v>227</v>
      </c>
      <c r="E45" s="156">
        <v>9500</v>
      </c>
      <c r="F45" s="156">
        <v>9478</v>
      </c>
      <c r="G45" s="176">
        <f t="shared" si="0"/>
        <v>0.9976842105263158</v>
      </c>
    </row>
    <row r="46" spans="1:7" ht="27" customHeight="1">
      <c r="A46" s="83"/>
      <c r="B46" s="136">
        <v>75616</v>
      </c>
      <c r="C46" s="135"/>
      <c r="D46" s="136" t="s">
        <v>228</v>
      </c>
      <c r="E46" s="51">
        <f>SUM(E47:E55)</f>
        <v>516600</v>
      </c>
      <c r="F46" s="51">
        <f>SUM(F47:F55)</f>
        <v>531223.0099999999</v>
      </c>
      <c r="G46" s="177">
        <f t="shared" si="0"/>
        <v>1.0283062524196669</v>
      </c>
    </row>
    <row r="47" spans="1:7" ht="17.25" customHeight="1">
      <c r="A47" s="83"/>
      <c r="B47" s="81"/>
      <c r="C47" s="152" t="s">
        <v>219</v>
      </c>
      <c r="D47" s="81" t="s">
        <v>220</v>
      </c>
      <c r="E47" s="156">
        <v>210000</v>
      </c>
      <c r="F47" s="156">
        <v>216233.13</v>
      </c>
      <c r="G47" s="176">
        <f t="shared" si="0"/>
        <v>1.0296815714285714</v>
      </c>
    </row>
    <row r="48" spans="1:7" ht="17.25" customHeight="1">
      <c r="A48" s="83"/>
      <c r="B48" s="81"/>
      <c r="C48" s="152" t="s">
        <v>221</v>
      </c>
      <c r="D48" s="81" t="s">
        <v>222</v>
      </c>
      <c r="E48" s="156">
        <v>160000</v>
      </c>
      <c r="F48" s="156">
        <v>161711.35</v>
      </c>
      <c r="G48" s="176">
        <f t="shared" si="0"/>
        <v>1.0106959375</v>
      </c>
    </row>
    <row r="49" spans="1:7" ht="16.5" customHeight="1">
      <c r="A49" s="83"/>
      <c r="B49" s="81"/>
      <c r="C49" s="152" t="s">
        <v>223</v>
      </c>
      <c r="D49" s="81" t="s">
        <v>224</v>
      </c>
      <c r="E49" s="156">
        <v>13000</v>
      </c>
      <c r="F49" s="156">
        <v>12118.97</v>
      </c>
      <c r="G49" s="176">
        <f t="shared" si="0"/>
        <v>0.9322284615384615</v>
      </c>
    </row>
    <row r="50" spans="1:7" ht="15.75" customHeight="1">
      <c r="A50" s="83"/>
      <c r="B50" s="81"/>
      <c r="C50" s="152" t="s">
        <v>225</v>
      </c>
      <c r="D50" s="81" t="s">
        <v>340</v>
      </c>
      <c r="E50" s="156">
        <v>60000</v>
      </c>
      <c r="F50" s="156">
        <v>58939.6</v>
      </c>
      <c r="G50" s="176">
        <f t="shared" si="0"/>
        <v>0.9823266666666667</v>
      </c>
    </row>
    <row r="51" spans="1:7" ht="16.5" customHeight="1">
      <c r="A51" s="83"/>
      <c r="B51" s="81"/>
      <c r="C51" s="152" t="s">
        <v>229</v>
      </c>
      <c r="D51" s="81" t="s">
        <v>230</v>
      </c>
      <c r="E51" s="156">
        <v>15000</v>
      </c>
      <c r="F51" s="156">
        <v>23301</v>
      </c>
      <c r="G51" s="176">
        <f t="shared" si="0"/>
        <v>1.5534</v>
      </c>
    </row>
    <row r="52" spans="1:7" ht="17.25" customHeight="1">
      <c r="A52" s="83"/>
      <c r="B52" s="81"/>
      <c r="C52" s="152" t="s">
        <v>231</v>
      </c>
      <c r="D52" s="81" t="s">
        <v>232</v>
      </c>
      <c r="E52" s="156">
        <v>100</v>
      </c>
      <c r="F52" s="156">
        <v>164</v>
      </c>
      <c r="G52" s="176">
        <f t="shared" si="0"/>
        <v>1.64</v>
      </c>
    </row>
    <row r="53" spans="1:7" ht="18" customHeight="1">
      <c r="A53" s="83"/>
      <c r="B53" s="81"/>
      <c r="C53" s="152" t="s">
        <v>233</v>
      </c>
      <c r="D53" s="81" t="s">
        <v>234</v>
      </c>
      <c r="E53" s="156">
        <v>50000</v>
      </c>
      <c r="F53" s="156">
        <v>49170.5</v>
      </c>
      <c r="G53" s="176">
        <f t="shared" si="0"/>
        <v>0.98341</v>
      </c>
    </row>
    <row r="54" spans="1:7" ht="16.5" customHeight="1">
      <c r="A54" s="83"/>
      <c r="B54" s="81"/>
      <c r="C54" s="152" t="s">
        <v>200</v>
      </c>
      <c r="D54" s="81" t="s">
        <v>201</v>
      </c>
      <c r="E54" s="156">
        <v>1900</v>
      </c>
      <c r="F54" s="156">
        <v>2471.92</v>
      </c>
      <c r="G54" s="176">
        <f t="shared" si="0"/>
        <v>1.3010105263157896</v>
      </c>
    </row>
    <row r="55" spans="1:7" ht="15.75" customHeight="1">
      <c r="A55" s="83"/>
      <c r="B55" s="81"/>
      <c r="C55" s="152" t="s">
        <v>226</v>
      </c>
      <c r="D55" s="81" t="s">
        <v>227</v>
      </c>
      <c r="E55" s="156">
        <v>6600</v>
      </c>
      <c r="F55" s="156">
        <v>7112.54</v>
      </c>
      <c r="G55" s="176">
        <f t="shared" si="0"/>
        <v>1.0776575757575757</v>
      </c>
    </row>
    <row r="56" spans="1:7" ht="26.25" customHeight="1">
      <c r="A56" s="83"/>
      <c r="B56" s="136">
        <v>75618</v>
      </c>
      <c r="C56" s="135"/>
      <c r="D56" s="136" t="s">
        <v>235</v>
      </c>
      <c r="E56" s="51">
        <f>SUM(E57:E64)</f>
        <v>958300</v>
      </c>
      <c r="F56" s="51">
        <f>SUM(F57:F64)</f>
        <v>585578.77</v>
      </c>
      <c r="G56" s="177">
        <f t="shared" si="0"/>
        <v>0.6110599707815925</v>
      </c>
    </row>
    <row r="57" spans="1:7" ht="19.5" customHeight="1">
      <c r="A57" s="83"/>
      <c r="B57" s="81"/>
      <c r="C57" s="152" t="s">
        <v>236</v>
      </c>
      <c r="D57" s="81" t="s">
        <v>237</v>
      </c>
      <c r="E57" s="156">
        <v>500</v>
      </c>
      <c r="F57" s="156">
        <v>0</v>
      </c>
      <c r="G57" s="176">
        <f t="shared" si="0"/>
        <v>0</v>
      </c>
    </row>
    <row r="58" spans="1:7" ht="17.25" customHeight="1">
      <c r="A58" s="83"/>
      <c r="B58" s="81"/>
      <c r="C58" s="152" t="s">
        <v>238</v>
      </c>
      <c r="D58" s="81" t="s">
        <v>239</v>
      </c>
      <c r="E58" s="156">
        <v>9000</v>
      </c>
      <c r="F58" s="156">
        <v>9069</v>
      </c>
      <c r="G58" s="176">
        <f t="shared" si="0"/>
        <v>1.0076666666666667</v>
      </c>
    </row>
    <row r="59" spans="1:7" ht="17.25" customHeight="1">
      <c r="A59" s="83"/>
      <c r="B59" s="81"/>
      <c r="C59" s="152" t="s">
        <v>231</v>
      </c>
      <c r="D59" s="81" t="s">
        <v>232</v>
      </c>
      <c r="E59" s="156">
        <v>100</v>
      </c>
      <c r="F59" s="156">
        <v>0</v>
      </c>
      <c r="G59" s="176">
        <f t="shared" si="0"/>
        <v>0</v>
      </c>
    </row>
    <row r="60" spans="1:7" ht="19.5" customHeight="1">
      <c r="A60" s="83"/>
      <c r="B60" s="81"/>
      <c r="C60" s="152" t="s">
        <v>240</v>
      </c>
      <c r="D60" s="81" t="s">
        <v>241</v>
      </c>
      <c r="E60" s="156">
        <v>669200</v>
      </c>
      <c r="F60" s="156">
        <v>384037.8</v>
      </c>
      <c r="G60" s="176">
        <f t="shared" si="0"/>
        <v>0.5738759713090257</v>
      </c>
    </row>
    <row r="61" spans="1:7" ht="21" customHeight="1">
      <c r="A61" s="83"/>
      <c r="B61" s="81"/>
      <c r="C61" s="152" t="s">
        <v>242</v>
      </c>
      <c r="D61" s="81" t="s">
        <v>341</v>
      </c>
      <c r="E61" s="156">
        <v>65000</v>
      </c>
      <c r="F61" s="156">
        <v>60682.51</v>
      </c>
      <c r="G61" s="176">
        <f t="shared" si="0"/>
        <v>0.933577076923077</v>
      </c>
    </row>
    <row r="62" spans="1:7" ht="21.75" customHeight="1">
      <c r="A62" s="83"/>
      <c r="B62" s="81"/>
      <c r="C62" s="152" t="s">
        <v>199</v>
      </c>
      <c r="D62" s="81" t="s">
        <v>278</v>
      </c>
      <c r="E62" s="156">
        <v>206600</v>
      </c>
      <c r="F62" s="156">
        <v>125605.36</v>
      </c>
      <c r="G62" s="176">
        <f t="shared" si="0"/>
        <v>0.6079639883833494</v>
      </c>
    </row>
    <row r="63" spans="1:7" ht="21.75" customHeight="1">
      <c r="A63" s="83"/>
      <c r="B63" s="81"/>
      <c r="C63" s="152" t="s">
        <v>200</v>
      </c>
      <c r="D63" s="81" t="s">
        <v>201</v>
      </c>
      <c r="E63" s="156">
        <v>400</v>
      </c>
      <c r="F63" s="156">
        <v>528</v>
      </c>
      <c r="G63" s="176">
        <f t="shared" si="0"/>
        <v>1.32</v>
      </c>
    </row>
    <row r="64" spans="1:7" ht="18" customHeight="1">
      <c r="A64" s="83"/>
      <c r="B64" s="81"/>
      <c r="C64" s="152" t="s">
        <v>226</v>
      </c>
      <c r="D64" s="81" t="s">
        <v>227</v>
      </c>
      <c r="E64" s="156">
        <v>7500</v>
      </c>
      <c r="F64" s="156">
        <v>5656.1</v>
      </c>
      <c r="G64" s="176">
        <f t="shared" si="0"/>
        <v>0.7541466666666667</v>
      </c>
    </row>
    <row r="65" spans="1:7" ht="19.5" customHeight="1">
      <c r="A65" s="83"/>
      <c r="B65" s="136">
        <v>75621</v>
      </c>
      <c r="C65" s="135"/>
      <c r="D65" s="136" t="s">
        <v>343</v>
      </c>
      <c r="E65" s="51">
        <f>SUM(E66:E67)</f>
        <v>1939940</v>
      </c>
      <c r="F65" s="51">
        <f>SUM(F66:F67)</f>
        <v>1859562</v>
      </c>
      <c r="G65" s="177">
        <f t="shared" si="0"/>
        <v>0.9585667597966947</v>
      </c>
    </row>
    <row r="66" spans="1:7" ht="19.5" customHeight="1">
      <c r="A66" s="83"/>
      <c r="B66" s="81"/>
      <c r="C66" s="152" t="s">
        <v>243</v>
      </c>
      <c r="D66" s="81" t="s">
        <v>244</v>
      </c>
      <c r="E66" s="156">
        <v>1934043</v>
      </c>
      <c r="F66" s="156">
        <v>1863536</v>
      </c>
      <c r="G66" s="176">
        <f t="shared" si="0"/>
        <v>0.9635442438456643</v>
      </c>
    </row>
    <row r="67" spans="1:7" ht="18" customHeight="1">
      <c r="A67" s="83"/>
      <c r="B67" s="81"/>
      <c r="C67" s="152" t="s">
        <v>245</v>
      </c>
      <c r="D67" s="81" t="s">
        <v>246</v>
      </c>
      <c r="E67" s="156">
        <v>5897</v>
      </c>
      <c r="F67" s="156">
        <v>-3974</v>
      </c>
      <c r="G67" s="176">
        <f t="shared" si="0"/>
        <v>-0.6739019840596914</v>
      </c>
    </row>
    <row r="68" spans="1:7" ht="19.5" customHeight="1">
      <c r="A68" s="82">
        <v>758</v>
      </c>
      <c r="B68" s="136"/>
      <c r="C68" s="135"/>
      <c r="D68" s="136" t="s">
        <v>167</v>
      </c>
      <c r="E68" s="51">
        <f>SUM(E69+E73+E75+E71)</f>
        <v>6395467</v>
      </c>
      <c r="F68" s="51">
        <f>SUM(F69+F73+F75+F71)</f>
        <v>6426422</v>
      </c>
      <c r="G68" s="177">
        <f t="shared" si="0"/>
        <v>1.0048401469353216</v>
      </c>
    </row>
    <row r="69" spans="1:7" ht="17.25" customHeight="1">
      <c r="A69" s="82"/>
      <c r="B69" s="136">
        <v>75801</v>
      </c>
      <c r="C69" s="135"/>
      <c r="D69" s="136" t="s">
        <v>342</v>
      </c>
      <c r="E69" s="51">
        <f>SUM(E70)</f>
        <v>4281264</v>
      </c>
      <c r="F69" s="51">
        <f>SUM(F70)</f>
        <v>4281264</v>
      </c>
      <c r="G69" s="177">
        <f t="shared" si="0"/>
        <v>1</v>
      </c>
    </row>
    <row r="70" spans="1:7" ht="23.25" customHeight="1">
      <c r="A70" s="83"/>
      <c r="B70" s="81"/>
      <c r="C70" s="152" t="s">
        <v>247</v>
      </c>
      <c r="D70" s="81" t="s">
        <v>248</v>
      </c>
      <c r="E70" s="156">
        <v>4281264</v>
      </c>
      <c r="F70" s="156">
        <v>4281264</v>
      </c>
      <c r="G70" s="176">
        <f t="shared" si="0"/>
        <v>1</v>
      </c>
    </row>
    <row r="71" spans="1:7" s="19" customFormat="1" ht="23.25" customHeight="1">
      <c r="A71" s="82"/>
      <c r="B71" s="136">
        <v>75802</v>
      </c>
      <c r="C71" s="135"/>
      <c r="D71" s="136" t="s">
        <v>388</v>
      </c>
      <c r="E71" s="51">
        <f>SUM(E72)</f>
        <v>0</v>
      </c>
      <c r="F71" s="51">
        <f>SUM(F72)</f>
        <v>30955</v>
      </c>
      <c r="G71" s="177">
        <v>0</v>
      </c>
    </row>
    <row r="72" spans="1:7" ht="23.25" customHeight="1">
      <c r="A72" s="83"/>
      <c r="B72" s="81"/>
      <c r="C72" s="152" t="s">
        <v>386</v>
      </c>
      <c r="D72" s="81" t="s">
        <v>387</v>
      </c>
      <c r="E72" s="156">
        <v>0</v>
      </c>
      <c r="F72" s="156">
        <v>30955</v>
      </c>
      <c r="G72" s="176">
        <v>0</v>
      </c>
    </row>
    <row r="73" spans="1:7" ht="16.5" customHeight="1">
      <c r="A73" s="83"/>
      <c r="B73" s="136">
        <v>75807</v>
      </c>
      <c r="C73" s="135"/>
      <c r="D73" s="136" t="s">
        <v>249</v>
      </c>
      <c r="E73" s="51">
        <f>SUM(E74)</f>
        <v>2005690</v>
      </c>
      <c r="F73" s="51">
        <f>SUM(F74)</f>
        <v>2005690</v>
      </c>
      <c r="G73" s="177">
        <f t="shared" si="0"/>
        <v>1</v>
      </c>
    </row>
    <row r="74" spans="1:7" ht="18" customHeight="1">
      <c r="A74" s="83"/>
      <c r="B74" s="81"/>
      <c r="C74" s="152" t="s">
        <v>247</v>
      </c>
      <c r="D74" s="81" t="s">
        <v>248</v>
      </c>
      <c r="E74" s="156">
        <v>2005690</v>
      </c>
      <c r="F74" s="156">
        <v>2005690</v>
      </c>
      <c r="G74" s="176">
        <f t="shared" si="0"/>
        <v>1</v>
      </c>
    </row>
    <row r="75" spans="1:7" ht="18.75" customHeight="1">
      <c r="A75" s="83"/>
      <c r="B75" s="136">
        <v>75831</v>
      </c>
      <c r="C75" s="135"/>
      <c r="D75" s="136" t="s">
        <v>250</v>
      </c>
      <c r="E75" s="51">
        <f>SUM(E76)</f>
        <v>108513</v>
      </c>
      <c r="F75" s="51">
        <f>SUM(F76)</f>
        <v>108513</v>
      </c>
      <c r="G75" s="177">
        <f t="shared" si="0"/>
        <v>1</v>
      </c>
    </row>
    <row r="76" spans="1:7" ht="18" customHeight="1">
      <c r="A76" s="83"/>
      <c r="B76" s="81"/>
      <c r="C76" s="152" t="s">
        <v>247</v>
      </c>
      <c r="D76" s="81" t="s">
        <v>248</v>
      </c>
      <c r="E76" s="156">
        <v>108513</v>
      </c>
      <c r="F76" s="156">
        <v>108513</v>
      </c>
      <c r="G76" s="176">
        <f t="shared" si="0"/>
        <v>1</v>
      </c>
    </row>
    <row r="77" spans="1:7" ht="17.25" customHeight="1">
      <c r="A77" s="82">
        <v>801</v>
      </c>
      <c r="B77" s="136"/>
      <c r="C77" s="135"/>
      <c r="D77" s="136" t="s">
        <v>169</v>
      </c>
      <c r="E77" s="51">
        <f>SUM(E78+E83+E85+E89)</f>
        <v>176472</v>
      </c>
      <c r="F77" s="51">
        <f>SUM(F78+F83+F85+F89)</f>
        <v>131988.09999999998</v>
      </c>
      <c r="G77" s="177">
        <f aca="true" t="shared" si="1" ref="G77:G127">SUM(F77/E77*100%)</f>
        <v>0.7479265832540005</v>
      </c>
    </row>
    <row r="78" spans="1:7" ht="16.5" customHeight="1">
      <c r="A78" s="82"/>
      <c r="B78" s="136">
        <v>80101</v>
      </c>
      <c r="C78" s="135"/>
      <c r="D78" s="136" t="s">
        <v>170</v>
      </c>
      <c r="E78" s="51">
        <f>SUM(E79:E82)</f>
        <v>29900</v>
      </c>
      <c r="F78" s="51">
        <f>SUM(F79:F82)</f>
        <v>17931.22</v>
      </c>
      <c r="G78" s="177">
        <f t="shared" si="1"/>
        <v>0.5997063545150502</v>
      </c>
    </row>
    <row r="79" spans="1:7" ht="20.25" customHeight="1">
      <c r="A79" s="82"/>
      <c r="B79" s="136"/>
      <c r="C79" s="157" t="s">
        <v>200</v>
      </c>
      <c r="D79" s="81" t="s">
        <v>201</v>
      </c>
      <c r="E79" s="179">
        <v>100</v>
      </c>
      <c r="F79" s="179">
        <v>142</v>
      </c>
      <c r="G79" s="178">
        <f t="shared" si="1"/>
        <v>1.42</v>
      </c>
    </row>
    <row r="80" spans="1:7" ht="27" customHeight="1">
      <c r="A80" s="83"/>
      <c r="B80" s="81"/>
      <c r="C80" s="152" t="s">
        <v>205</v>
      </c>
      <c r="D80" s="81" t="s">
        <v>206</v>
      </c>
      <c r="E80" s="156">
        <v>26000</v>
      </c>
      <c r="F80" s="156">
        <v>14448.12</v>
      </c>
      <c r="G80" s="176">
        <f t="shared" si="1"/>
        <v>0.5556969230769231</v>
      </c>
    </row>
    <row r="81" spans="1:7" ht="18.75" customHeight="1">
      <c r="A81" s="83"/>
      <c r="B81" s="81"/>
      <c r="C81" s="152" t="s">
        <v>211</v>
      </c>
      <c r="D81" s="81" t="s">
        <v>212</v>
      </c>
      <c r="E81" s="156">
        <v>1350</v>
      </c>
      <c r="F81" s="156">
        <v>874.05</v>
      </c>
      <c r="G81" s="176">
        <f t="shared" si="1"/>
        <v>0.6474444444444444</v>
      </c>
    </row>
    <row r="82" spans="1:7" ht="18.75" customHeight="1">
      <c r="A82" s="83"/>
      <c r="B82" s="81"/>
      <c r="C82" s="152" t="s">
        <v>310</v>
      </c>
      <c r="D82" s="81" t="s">
        <v>313</v>
      </c>
      <c r="E82" s="156">
        <v>2450</v>
      </c>
      <c r="F82" s="156">
        <v>2467.05</v>
      </c>
      <c r="G82" s="176">
        <f t="shared" si="1"/>
        <v>1.0069591836734695</v>
      </c>
    </row>
    <row r="83" spans="1:7" ht="18.75" customHeight="1">
      <c r="A83" s="83"/>
      <c r="B83" s="136">
        <v>80103</v>
      </c>
      <c r="C83" s="135"/>
      <c r="D83" s="136" t="s">
        <v>171</v>
      </c>
      <c r="E83" s="51">
        <f>SUM(E84)</f>
        <v>9522</v>
      </c>
      <c r="F83" s="51">
        <f>SUM(F84)</f>
        <v>9522</v>
      </c>
      <c r="G83" s="177">
        <f t="shared" si="1"/>
        <v>1</v>
      </c>
    </row>
    <row r="84" spans="1:7" ht="18.75" customHeight="1">
      <c r="A84" s="83"/>
      <c r="B84" s="81"/>
      <c r="C84" s="152" t="s">
        <v>256</v>
      </c>
      <c r="D84" s="81" t="s">
        <v>347</v>
      </c>
      <c r="E84" s="156">
        <v>9522</v>
      </c>
      <c r="F84" s="156">
        <v>9522</v>
      </c>
      <c r="G84" s="176">
        <f t="shared" si="1"/>
        <v>1</v>
      </c>
    </row>
    <row r="85" spans="1:7" ht="19.5" customHeight="1">
      <c r="A85" s="83"/>
      <c r="B85" s="136">
        <v>80104</v>
      </c>
      <c r="C85" s="135"/>
      <c r="D85" s="136" t="s">
        <v>172</v>
      </c>
      <c r="E85" s="51">
        <f>SUM(E86:E88)</f>
        <v>136850</v>
      </c>
      <c r="F85" s="51">
        <f>SUM(F86:F88)</f>
        <v>104523.33</v>
      </c>
      <c r="G85" s="177">
        <f t="shared" si="1"/>
        <v>0.7637802703690172</v>
      </c>
    </row>
    <row r="86" spans="1:7" ht="21" customHeight="1">
      <c r="A86" s="83"/>
      <c r="B86" s="81"/>
      <c r="C86" s="152" t="s">
        <v>251</v>
      </c>
      <c r="D86" s="81" t="s">
        <v>252</v>
      </c>
      <c r="E86" s="156">
        <v>85000</v>
      </c>
      <c r="F86" s="156">
        <v>70916.94</v>
      </c>
      <c r="G86" s="177">
        <f t="shared" si="1"/>
        <v>0.8343169411764706</v>
      </c>
    </row>
    <row r="87" spans="1:7" ht="21" customHeight="1">
      <c r="A87" s="83"/>
      <c r="B87" s="81"/>
      <c r="C87" s="152" t="s">
        <v>211</v>
      </c>
      <c r="D87" s="81" t="s">
        <v>212</v>
      </c>
      <c r="E87" s="156">
        <v>100</v>
      </c>
      <c r="F87" s="156">
        <v>72.39</v>
      </c>
      <c r="G87" s="394">
        <v>0</v>
      </c>
    </row>
    <row r="88" spans="1:7" ht="21" customHeight="1">
      <c r="A88" s="83"/>
      <c r="B88" s="81"/>
      <c r="C88" s="152" t="s">
        <v>256</v>
      </c>
      <c r="D88" s="81" t="s">
        <v>347</v>
      </c>
      <c r="E88" s="156">
        <v>51750</v>
      </c>
      <c r="F88" s="156">
        <v>33534</v>
      </c>
      <c r="G88" s="394">
        <v>0</v>
      </c>
    </row>
    <row r="89" spans="1:7" ht="18" customHeight="1">
      <c r="A89" s="83"/>
      <c r="B89" s="136">
        <v>80110</v>
      </c>
      <c r="C89" s="135"/>
      <c r="D89" s="136" t="s">
        <v>173</v>
      </c>
      <c r="E89" s="51">
        <f>SUM(E90:E90)</f>
        <v>200</v>
      </c>
      <c r="F89" s="51">
        <f>SUM(F90:F90)</f>
        <v>11.55</v>
      </c>
      <c r="G89" s="177">
        <f t="shared" si="1"/>
        <v>0.05775</v>
      </c>
    </row>
    <row r="90" spans="1:7" ht="20.25" customHeight="1">
      <c r="A90" s="83"/>
      <c r="B90" s="81"/>
      <c r="C90" s="152" t="s">
        <v>211</v>
      </c>
      <c r="D90" s="81" t="s">
        <v>212</v>
      </c>
      <c r="E90" s="156">
        <v>200</v>
      </c>
      <c r="F90" s="156">
        <v>11.55</v>
      </c>
      <c r="G90" s="176">
        <f t="shared" si="1"/>
        <v>0.05775</v>
      </c>
    </row>
    <row r="91" spans="1:7" ht="18.75" customHeight="1">
      <c r="A91" s="82">
        <v>852</v>
      </c>
      <c r="B91" s="136"/>
      <c r="C91" s="135"/>
      <c r="D91" s="136" t="s">
        <v>253</v>
      </c>
      <c r="E91" s="51">
        <f>SUM(E92+E94+E96+E101+E104+E107+E109+E112)</f>
        <v>2464640</v>
      </c>
      <c r="F91" s="51">
        <f>SUM(F92+F94+F96+F101+F104+F107+F109+F112)</f>
        <v>2428452.79</v>
      </c>
      <c r="G91" s="177">
        <f t="shared" si="1"/>
        <v>0.985317445955596</v>
      </c>
    </row>
    <row r="92" spans="1:7" ht="18.75" customHeight="1">
      <c r="A92" s="82"/>
      <c r="B92" s="136">
        <v>85202</v>
      </c>
      <c r="C92" s="135"/>
      <c r="D92" s="136" t="s">
        <v>296</v>
      </c>
      <c r="E92" s="51">
        <f>SUM(E93)</f>
        <v>6000</v>
      </c>
      <c r="F92" s="51">
        <f>SUM(F93)</f>
        <v>6400</v>
      </c>
      <c r="G92" s="177">
        <f t="shared" si="1"/>
        <v>1.0666666666666667</v>
      </c>
    </row>
    <row r="93" spans="1:7" ht="18.75" customHeight="1">
      <c r="A93" s="82"/>
      <c r="B93" s="136"/>
      <c r="C93" s="157" t="s">
        <v>200</v>
      </c>
      <c r="D93" s="81" t="s">
        <v>201</v>
      </c>
      <c r="E93" s="179">
        <v>6000</v>
      </c>
      <c r="F93" s="179">
        <v>6400</v>
      </c>
      <c r="G93" s="177">
        <f t="shared" si="1"/>
        <v>1.0666666666666667</v>
      </c>
    </row>
    <row r="94" spans="1:7" ht="18.75" customHeight="1">
      <c r="A94" s="82"/>
      <c r="B94" s="136">
        <v>85206</v>
      </c>
      <c r="C94" s="135"/>
      <c r="D94" s="136" t="s">
        <v>389</v>
      </c>
      <c r="E94" s="51">
        <f>SUM(E95)</f>
        <v>32405</v>
      </c>
      <c r="F94" s="51">
        <f>SUM(F95)</f>
        <v>27023.36</v>
      </c>
      <c r="G94" s="177">
        <f t="shared" si="1"/>
        <v>0.8339256287609937</v>
      </c>
    </row>
    <row r="95" spans="1:7" ht="18.75" customHeight="1">
      <c r="A95" s="82"/>
      <c r="B95" s="136"/>
      <c r="C95" s="157" t="s">
        <v>256</v>
      </c>
      <c r="D95" s="81" t="s">
        <v>347</v>
      </c>
      <c r="E95" s="179">
        <v>32405</v>
      </c>
      <c r="F95" s="179">
        <v>27023.36</v>
      </c>
      <c r="G95" s="178">
        <f t="shared" si="1"/>
        <v>0.8339256287609937</v>
      </c>
    </row>
    <row r="96" spans="1:7" ht="30" customHeight="1">
      <c r="A96" s="82"/>
      <c r="B96" s="136">
        <v>85212</v>
      </c>
      <c r="C96" s="135"/>
      <c r="D96" s="136" t="s">
        <v>254</v>
      </c>
      <c r="E96" s="51">
        <f>SUM(E97:E100)</f>
        <v>1950847</v>
      </c>
      <c r="F96" s="51">
        <f>SUM(F97:F100)</f>
        <v>1921755.51</v>
      </c>
      <c r="G96" s="177">
        <f t="shared" si="1"/>
        <v>0.9850877644428292</v>
      </c>
    </row>
    <row r="97" spans="1:7" ht="17.25" customHeight="1">
      <c r="A97" s="82"/>
      <c r="B97" s="136"/>
      <c r="C97" s="157" t="s">
        <v>211</v>
      </c>
      <c r="D97" s="81" t="s">
        <v>212</v>
      </c>
      <c r="E97" s="179">
        <v>4500</v>
      </c>
      <c r="F97" s="179">
        <v>1757.27</v>
      </c>
      <c r="G97" s="176">
        <f t="shared" si="1"/>
        <v>0.39050444444444443</v>
      </c>
    </row>
    <row r="98" spans="1:7" ht="25.5" customHeight="1">
      <c r="A98" s="83"/>
      <c r="B98" s="81"/>
      <c r="C98" s="152" t="s">
        <v>208</v>
      </c>
      <c r="D98" s="81" t="s">
        <v>344</v>
      </c>
      <c r="E98" s="156">
        <v>1920847</v>
      </c>
      <c r="F98" s="156">
        <v>1893459.84</v>
      </c>
      <c r="G98" s="176">
        <f t="shared" si="1"/>
        <v>0.9857421439604508</v>
      </c>
    </row>
    <row r="99" spans="1:7" ht="25.5" customHeight="1">
      <c r="A99" s="83"/>
      <c r="B99" s="81"/>
      <c r="C99" s="152" t="s">
        <v>209</v>
      </c>
      <c r="D99" s="81" t="s">
        <v>210</v>
      </c>
      <c r="E99" s="156">
        <v>13000</v>
      </c>
      <c r="F99" s="156">
        <v>14763.4</v>
      </c>
      <c r="G99" s="176">
        <f t="shared" si="1"/>
        <v>1.1356461538461537</v>
      </c>
    </row>
    <row r="100" spans="1:7" ht="39" customHeight="1">
      <c r="A100" s="83"/>
      <c r="B100" s="81"/>
      <c r="C100" s="152" t="s">
        <v>268</v>
      </c>
      <c r="D100" s="81" t="s">
        <v>346</v>
      </c>
      <c r="E100" s="156">
        <v>12500</v>
      </c>
      <c r="F100" s="156">
        <v>11775</v>
      </c>
      <c r="G100" s="176">
        <f t="shared" si="1"/>
        <v>0.942</v>
      </c>
    </row>
    <row r="101" spans="1:7" ht="39.75" customHeight="1">
      <c r="A101" s="83"/>
      <c r="B101" s="136">
        <v>85213</v>
      </c>
      <c r="C101" s="135"/>
      <c r="D101" s="136" t="s">
        <v>255</v>
      </c>
      <c r="E101" s="51">
        <f>SUM(E102:E103)</f>
        <v>25932</v>
      </c>
      <c r="F101" s="51">
        <f>SUM(F102:F103)</f>
        <v>25508.9</v>
      </c>
      <c r="G101" s="177">
        <f t="shared" si="1"/>
        <v>0.9836842511183095</v>
      </c>
    </row>
    <row r="102" spans="1:7" ht="28.5" customHeight="1">
      <c r="A102" s="83"/>
      <c r="B102" s="136"/>
      <c r="C102" s="157" t="s">
        <v>208</v>
      </c>
      <c r="D102" s="81" t="s">
        <v>344</v>
      </c>
      <c r="E102" s="179">
        <v>11836</v>
      </c>
      <c r="F102" s="179">
        <v>11574.13</v>
      </c>
      <c r="G102" s="176">
        <f t="shared" si="1"/>
        <v>0.9778751267320039</v>
      </c>
    </row>
    <row r="103" spans="1:7" ht="18" customHeight="1">
      <c r="A103" s="83"/>
      <c r="B103" s="81"/>
      <c r="C103" s="152" t="s">
        <v>256</v>
      </c>
      <c r="D103" s="81" t="s">
        <v>347</v>
      </c>
      <c r="E103" s="156">
        <v>14096</v>
      </c>
      <c r="F103" s="156">
        <v>13934.77</v>
      </c>
      <c r="G103" s="176">
        <f t="shared" si="1"/>
        <v>0.9885620034052214</v>
      </c>
    </row>
    <row r="104" spans="1:7" ht="21" customHeight="1">
      <c r="A104" s="82"/>
      <c r="B104" s="136">
        <v>85214</v>
      </c>
      <c r="C104" s="135"/>
      <c r="D104" s="136" t="s">
        <v>258</v>
      </c>
      <c r="E104" s="51">
        <f>SUM(E105:E106)</f>
        <v>96150</v>
      </c>
      <c r="F104" s="51">
        <f>SUM(F105:F106)</f>
        <v>96150</v>
      </c>
      <c r="G104" s="177">
        <f t="shared" si="1"/>
        <v>1</v>
      </c>
    </row>
    <row r="105" spans="1:7" ht="20.25" customHeight="1">
      <c r="A105" s="83"/>
      <c r="B105" s="81"/>
      <c r="C105" s="152" t="s">
        <v>256</v>
      </c>
      <c r="D105" s="81" t="s">
        <v>347</v>
      </c>
      <c r="E105" s="156">
        <v>77311</v>
      </c>
      <c r="F105" s="156">
        <v>77311</v>
      </c>
      <c r="G105" s="176">
        <f t="shared" si="1"/>
        <v>1</v>
      </c>
    </row>
    <row r="106" spans="1:7" ht="20.25" customHeight="1">
      <c r="A106" s="83"/>
      <c r="B106" s="81"/>
      <c r="C106" s="152" t="s">
        <v>269</v>
      </c>
      <c r="D106" s="81" t="s">
        <v>257</v>
      </c>
      <c r="E106" s="156">
        <v>18839</v>
      </c>
      <c r="F106" s="156">
        <v>18839</v>
      </c>
      <c r="G106" s="176">
        <f t="shared" si="1"/>
        <v>1</v>
      </c>
    </row>
    <row r="107" spans="1:7" ht="18.75" customHeight="1">
      <c r="A107" s="83"/>
      <c r="B107" s="136">
        <v>85216</v>
      </c>
      <c r="C107" s="135"/>
      <c r="D107" s="136" t="s">
        <v>185</v>
      </c>
      <c r="E107" s="51">
        <f>SUM(E108:E108)</f>
        <v>157527</v>
      </c>
      <c r="F107" s="51">
        <f>SUM(F108:F108)</f>
        <v>156744.27</v>
      </c>
      <c r="G107" s="177">
        <f t="shared" si="1"/>
        <v>0.9950311375192823</v>
      </c>
    </row>
    <row r="108" spans="1:7" ht="18.75" customHeight="1">
      <c r="A108" s="83"/>
      <c r="B108" s="81"/>
      <c r="C108" s="152" t="s">
        <v>256</v>
      </c>
      <c r="D108" s="81" t="s">
        <v>347</v>
      </c>
      <c r="E108" s="156">
        <v>157527</v>
      </c>
      <c r="F108" s="156">
        <v>156744.27</v>
      </c>
      <c r="G108" s="176">
        <f t="shared" si="1"/>
        <v>0.9950311375192823</v>
      </c>
    </row>
    <row r="109" spans="1:7" ht="18" customHeight="1">
      <c r="A109" s="83"/>
      <c r="B109" s="136">
        <v>85219</v>
      </c>
      <c r="C109" s="135"/>
      <c r="D109" s="136" t="s">
        <v>259</v>
      </c>
      <c r="E109" s="51">
        <f>SUM(E110:E111)</f>
        <v>76086</v>
      </c>
      <c r="F109" s="51">
        <f>SUM(F110:F111)</f>
        <v>75177.94</v>
      </c>
      <c r="G109" s="177">
        <f t="shared" si="1"/>
        <v>0.9880653471072208</v>
      </c>
    </row>
    <row r="110" spans="1:7" ht="19.5" customHeight="1">
      <c r="A110" s="83"/>
      <c r="B110" s="81"/>
      <c r="C110" s="152" t="s">
        <v>211</v>
      </c>
      <c r="D110" s="81" t="s">
        <v>212</v>
      </c>
      <c r="E110" s="156">
        <v>850</v>
      </c>
      <c r="F110" s="156">
        <v>879.44</v>
      </c>
      <c r="G110" s="176">
        <f t="shared" si="1"/>
        <v>1.034635294117647</v>
      </c>
    </row>
    <row r="111" spans="1:7" ht="20.25" customHeight="1">
      <c r="A111" s="83"/>
      <c r="B111" s="81"/>
      <c r="C111" s="152" t="s">
        <v>256</v>
      </c>
      <c r="D111" s="81" t="s">
        <v>347</v>
      </c>
      <c r="E111" s="156">
        <v>75236</v>
      </c>
      <c r="F111" s="156">
        <v>74298.5</v>
      </c>
      <c r="G111" s="176">
        <f t="shared" si="1"/>
        <v>0.9875392099526822</v>
      </c>
    </row>
    <row r="112" spans="1:7" ht="16.5" customHeight="1">
      <c r="A112" s="82"/>
      <c r="B112" s="136">
        <v>85295</v>
      </c>
      <c r="C112" s="135"/>
      <c r="D112" s="136" t="s">
        <v>135</v>
      </c>
      <c r="E112" s="51">
        <f>SUM(E113:E114)</f>
        <v>119693</v>
      </c>
      <c r="F112" s="51">
        <f>SUM(F113:F114)</f>
        <v>119692.81</v>
      </c>
      <c r="G112" s="177">
        <f t="shared" si="1"/>
        <v>0.9999984126055826</v>
      </c>
    </row>
    <row r="113" spans="1:7" ht="31.5" customHeight="1">
      <c r="A113" s="82"/>
      <c r="B113" s="136"/>
      <c r="C113" s="157" t="s">
        <v>208</v>
      </c>
      <c r="D113" s="81" t="s">
        <v>344</v>
      </c>
      <c r="E113" s="179">
        <v>48098</v>
      </c>
      <c r="F113" s="179">
        <v>48097.81</v>
      </c>
      <c r="G113" s="178">
        <f t="shared" si="1"/>
        <v>0.9999960497317976</v>
      </c>
    </row>
    <row r="114" spans="1:7" ht="20.25" customHeight="1">
      <c r="A114" s="82"/>
      <c r="B114" s="136"/>
      <c r="C114" s="157" t="s">
        <v>256</v>
      </c>
      <c r="D114" s="81" t="s">
        <v>347</v>
      </c>
      <c r="E114" s="179">
        <v>71595</v>
      </c>
      <c r="F114" s="179">
        <v>71595</v>
      </c>
      <c r="G114" s="176">
        <f t="shared" si="1"/>
        <v>1</v>
      </c>
    </row>
    <row r="115" spans="1:7" ht="20.25" customHeight="1">
      <c r="A115" s="82">
        <v>853</v>
      </c>
      <c r="B115" s="136"/>
      <c r="C115" s="157"/>
      <c r="D115" s="136" t="s">
        <v>279</v>
      </c>
      <c r="E115" s="51">
        <f>SUM(E116)</f>
        <v>781241</v>
      </c>
      <c r="F115" s="51">
        <f>SUM(F116)</f>
        <v>769607.44</v>
      </c>
      <c r="G115" s="177">
        <f t="shared" si="1"/>
        <v>0.9851088716542014</v>
      </c>
    </row>
    <row r="116" spans="1:7" ht="18" customHeight="1">
      <c r="A116" s="82"/>
      <c r="B116" s="136">
        <v>85395</v>
      </c>
      <c r="C116" s="157"/>
      <c r="D116" s="136" t="s">
        <v>135</v>
      </c>
      <c r="E116" s="51">
        <f>SUM(E117:E119)</f>
        <v>781241</v>
      </c>
      <c r="F116" s="51">
        <f>SUM(F117:F119)</f>
        <v>769607.44</v>
      </c>
      <c r="G116" s="177">
        <f t="shared" si="1"/>
        <v>0.9851088716542014</v>
      </c>
    </row>
    <row r="117" spans="1:7" ht="23.25" customHeight="1">
      <c r="A117" s="82"/>
      <c r="B117" s="136"/>
      <c r="C117" s="157" t="s">
        <v>211</v>
      </c>
      <c r="D117" s="81" t="s">
        <v>212</v>
      </c>
      <c r="E117" s="179">
        <v>350</v>
      </c>
      <c r="F117" s="179">
        <v>326.44</v>
      </c>
      <c r="G117" s="178">
        <f t="shared" si="1"/>
        <v>0.9326857142857142</v>
      </c>
    </row>
    <row r="118" spans="1:7" ht="39" customHeight="1">
      <c r="A118" s="82"/>
      <c r="B118" s="136"/>
      <c r="C118" s="157" t="s">
        <v>270</v>
      </c>
      <c r="D118" s="81" t="s">
        <v>280</v>
      </c>
      <c r="E118" s="179">
        <v>752906.75</v>
      </c>
      <c r="F118" s="179">
        <v>745641.26</v>
      </c>
      <c r="G118" s="176">
        <f t="shared" si="1"/>
        <v>0.9903500798737692</v>
      </c>
    </row>
    <row r="119" spans="1:7" ht="41.25" customHeight="1">
      <c r="A119" s="82"/>
      <c r="B119" s="136"/>
      <c r="C119" s="157" t="s">
        <v>271</v>
      </c>
      <c r="D119" s="81" t="s">
        <v>280</v>
      </c>
      <c r="E119" s="179">
        <v>27984.25</v>
      </c>
      <c r="F119" s="179">
        <v>23639.74</v>
      </c>
      <c r="G119" s="176">
        <f t="shared" si="1"/>
        <v>0.8447516013471864</v>
      </c>
    </row>
    <row r="120" spans="1:7" ht="17.25" customHeight="1">
      <c r="A120" s="82">
        <v>854</v>
      </c>
      <c r="B120" s="136"/>
      <c r="C120" s="157"/>
      <c r="D120" s="136" t="s">
        <v>281</v>
      </c>
      <c r="E120" s="51">
        <f>SUM(E121)</f>
        <v>132300</v>
      </c>
      <c r="F120" s="51">
        <f>SUM(F121)</f>
        <v>132300</v>
      </c>
      <c r="G120" s="177">
        <f t="shared" si="1"/>
        <v>1</v>
      </c>
    </row>
    <row r="121" spans="1:7" ht="19.5" customHeight="1">
      <c r="A121" s="82"/>
      <c r="B121" s="136">
        <v>85415</v>
      </c>
      <c r="C121" s="157"/>
      <c r="D121" s="136" t="s">
        <v>262</v>
      </c>
      <c r="E121" s="51">
        <f>SUM(E122:E123)</f>
        <v>132300</v>
      </c>
      <c r="F121" s="51">
        <f>SUM(F122:F123)</f>
        <v>132300</v>
      </c>
      <c r="G121" s="177">
        <f t="shared" si="1"/>
        <v>1</v>
      </c>
    </row>
    <row r="122" spans="1:7" ht="17.25" customHeight="1">
      <c r="A122" s="82"/>
      <c r="B122" s="136"/>
      <c r="C122" s="157" t="s">
        <v>256</v>
      </c>
      <c r="D122" s="81" t="s">
        <v>347</v>
      </c>
      <c r="E122" s="179">
        <v>117175</v>
      </c>
      <c r="F122" s="179">
        <v>117175</v>
      </c>
      <c r="G122" s="176">
        <f t="shared" si="1"/>
        <v>1</v>
      </c>
    </row>
    <row r="123" spans="1:7" ht="36.75" customHeight="1">
      <c r="A123" s="82"/>
      <c r="B123" s="136"/>
      <c r="C123" s="157" t="s">
        <v>396</v>
      </c>
      <c r="D123" s="409" t="s">
        <v>448</v>
      </c>
      <c r="E123" s="179">
        <v>15125</v>
      </c>
      <c r="F123" s="179">
        <v>15125</v>
      </c>
      <c r="G123" s="176">
        <f t="shared" si="1"/>
        <v>1</v>
      </c>
    </row>
    <row r="124" spans="1:7" ht="15.75" customHeight="1">
      <c r="A124" s="82">
        <v>900</v>
      </c>
      <c r="B124" s="136"/>
      <c r="C124" s="157"/>
      <c r="D124" s="136" t="s">
        <v>188</v>
      </c>
      <c r="E124" s="51">
        <f>SUM(E125)</f>
        <v>10000</v>
      </c>
      <c r="F124" s="51">
        <f>SUM(F125)</f>
        <v>3356.03</v>
      </c>
      <c r="G124" s="177">
        <f t="shared" si="1"/>
        <v>0.33560300000000004</v>
      </c>
    </row>
    <row r="125" spans="1:7" ht="24" customHeight="1">
      <c r="A125" s="82"/>
      <c r="B125" s="136">
        <v>90019</v>
      </c>
      <c r="C125" s="157"/>
      <c r="D125" s="136" t="s">
        <v>282</v>
      </c>
      <c r="E125" s="51">
        <f>SUM(E126:E126)</f>
        <v>10000</v>
      </c>
      <c r="F125" s="51">
        <f>SUM(F126:F126)</f>
        <v>3356.03</v>
      </c>
      <c r="G125" s="177">
        <f t="shared" si="1"/>
        <v>0.33560300000000004</v>
      </c>
    </row>
    <row r="126" spans="1:7" ht="19.5" customHeight="1">
      <c r="A126" s="82"/>
      <c r="B126" s="136"/>
      <c r="C126" s="157" t="s">
        <v>200</v>
      </c>
      <c r="D126" s="81" t="s">
        <v>201</v>
      </c>
      <c r="E126" s="179">
        <v>10000</v>
      </c>
      <c r="F126" s="179">
        <v>3356.03</v>
      </c>
      <c r="G126" s="176">
        <f t="shared" si="1"/>
        <v>0.33560300000000004</v>
      </c>
    </row>
    <row r="127" spans="1:7" ht="19.5" customHeight="1">
      <c r="A127" s="422" t="s">
        <v>273</v>
      </c>
      <c r="B127" s="422"/>
      <c r="C127" s="422"/>
      <c r="D127" s="422"/>
      <c r="E127" s="260">
        <f>SUM(E6+E11+E14+E17+E23+E26+E33+E36+E68+E77+E91+E115+E120+E124)</f>
        <v>14585452.89</v>
      </c>
      <c r="F127" s="260">
        <f>SUM(F6+F11+F14+F17+F23+F26+F33+F36+F68+F77+F91+F115+F120+F124)</f>
        <v>14109104.3</v>
      </c>
      <c r="G127" s="188">
        <f t="shared" si="1"/>
        <v>0.9673408434011267</v>
      </c>
    </row>
    <row r="128" spans="1:7" ht="12.75">
      <c r="A128" s="28"/>
      <c r="B128" s="28"/>
      <c r="C128" s="28"/>
      <c r="D128" s="28"/>
      <c r="E128" s="1"/>
      <c r="F128" s="1"/>
      <c r="G128" s="1"/>
    </row>
    <row r="129" spans="1:7" ht="12" customHeight="1">
      <c r="A129" s="28"/>
      <c r="B129" s="28"/>
      <c r="C129" s="28"/>
      <c r="D129" s="28"/>
      <c r="E129" s="1"/>
      <c r="F129" s="1"/>
      <c r="G129" s="1"/>
    </row>
    <row r="130" spans="1:9" ht="18" customHeight="1">
      <c r="A130" s="28"/>
      <c r="B130" s="28"/>
      <c r="C130" s="28"/>
      <c r="D130" s="423" t="s">
        <v>398</v>
      </c>
      <c r="E130" s="423"/>
      <c r="F130" s="423"/>
      <c r="G130" s="423"/>
      <c r="H130" s="423"/>
      <c r="I130" s="423"/>
    </row>
    <row r="131" spans="1:7" ht="36" customHeight="1">
      <c r="A131" s="173" t="s">
        <v>1</v>
      </c>
      <c r="B131" s="173" t="s">
        <v>2</v>
      </c>
      <c r="C131" s="173" t="s">
        <v>3</v>
      </c>
      <c r="D131" s="173" t="s">
        <v>4</v>
      </c>
      <c r="E131" s="173" t="s">
        <v>272</v>
      </c>
      <c r="F131" s="173" t="s">
        <v>397</v>
      </c>
      <c r="G131" s="21" t="s">
        <v>267</v>
      </c>
    </row>
    <row r="132" spans="1:7" ht="21" customHeight="1">
      <c r="A132" s="82">
        <v>600</v>
      </c>
      <c r="B132" s="82"/>
      <c r="C132" s="82"/>
      <c r="D132" s="82" t="s">
        <v>348</v>
      </c>
      <c r="E132" s="180">
        <f>SUM(E133)</f>
        <v>838002</v>
      </c>
      <c r="F132" s="180">
        <f>SUM(F133)</f>
        <v>735458.26</v>
      </c>
      <c r="G132" s="175">
        <f>SUM(F132/E132*100%)</f>
        <v>0.8776330605416216</v>
      </c>
    </row>
    <row r="133" spans="1:7" ht="20.25" customHeight="1">
      <c r="A133" s="82"/>
      <c r="B133" s="82">
        <v>60016</v>
      </c>
      <c r="C133" s="82"/>
      <c r="D133" s="82" t="s">
        <v>146</v>
      </c>
      <c r="E133" s="180">
        <f>SUM(E134:E135)</f>
        <v>838002</v>
      </c>
      <c r="F133" s="180">
        <f>SUM(F134:F135)</f>
        <v>735458.26</v>
      </c>
      <c r="G133" s="175">
        <f aca="true" t="shared" si="2" ref="G133:G151">SUM(F133/E133*100%)</f>
        <v>0.8776330605416216</v>
      </c>
    </row>
    <row r="134" spans="1:7" ht="39.75" customHeight="1">
      <c r="A134" s="83"/>
      <c r="B134" s="83"/>
      <c r="C134" s="83">
        <v>6207</v>
      </c>
      <c r="D134" s="83" t="s">
        <v>314</v>
      </c>
      <c r="E134" s="181">
        <v>784002</v>
      </c>
      <c r="F134" s="181">
        <v>681458.26</v>
      </c>
      <c r="G134" s="175">
        <f t="shared" si="2"/>
        <v>0.869204746926666</v>
      </c>
    </row>
    <row r="135" spans="1:7" ht="33" customHeight="1">
      <c r="A135" s="83"/>
      <c r="B135" s="83"/>
      <c r="C135" s="410">
        <v>6680</v>
      </c>
      <c r="D135" s="81" t="s">
        <v>277</v>
      </c>
      <c r="E135" s="181">
        <v>54000</v>
      </c>
      <c r="F135" s="181">
        <v>54000</v>
      </c>
      <c r="G135" s="182">
        <f t="shared" si="2"/>
        <v>1</v>
      </c>
    </row>
    <row r="136" spans="1:7" ht="24" customHeight="1">
      <c r="A136" s="82">
        <v>700</v>
      </c>
      <c r="B136" s="82"/>
      <c r="C136" s="82"/>
      <c r="D136" s="136" t="s">
        <v>147</v>
      </c>
      <c r="E136" s="180">
        <f>SUM(E137)</f>
        <v>100000</v>
      </c>
      <c r="F136" s="180">
        <f>SUM(F137)</f>
        <v>0</v>
      </c>
      <c r="G136" s="175">
        <f t="shared" si="2"/>
        <v>0</v>
      </c>
    </row>
    <row r="137" spans="1:7" ht="24" customHeight="1">
      <c r="A137" s="82"/>
      <c r="B137" s="82">
        <v>70005</v>
      </c>
      <c r="C137" s="82"/>
      <c r="D137" s="136" t="s">
        <v>148</v>
      </c>
      <c r="E137" s="180">
        <f>SUM(E138)</f>
        <v>100000</v>
      </c>
      <c r="F137" s="180">
        <f>SUM(F138)</f>
        <v>0</v>
      </c>
      <c r="G137" s="175">
        <f t="shared" si="2"/>
        <v>0</v>
      </c>
    </row>
    <row r="138" spans="1:7" ht="21" customHeight="1">
      <c r="A138" s="83"/>
      <c r="B138" s="83"/>
      <c r="C138" s="384" t="s">
        <v>327</v>
      </c>
      <c r="D138" s="83" t="s">
        <v>328</v>
      </c>
      <c r="E138" s="181">
        <v>100000</v>
      </c>
      <c r="F138" s="181"/>
      <c r="G138" s="175">
        <f t="shared" si="2"/>
        <v>0</v>
      </c>
    </row>
    <row r="139" spans="1:7" ht="21.75" customHeight="1">
      <c r="A139" s="183">
        <v>720</v>
      </c>
      <c r="B139" s="183"/>
      <c r="C139" s="183"/>
      <c r="D139" s="183" t="s">
        <v>315</v>
      </c>
      <c r="E139" s="180">
        <f>SUM(E140)</f>
        <v>304318</v>
      </c>
      <c r="F139" s="180">
        <f>SUM(F140)</f>
        <v>8313.82</v>
      </c>
      <c r="G139" s="175">
        <f t="shared" si="2"/>
        <v>0.02731951445527376</v>
      </c>
    </row>
    <row r="140" spans="1:7" ht="21" customHeight="1">
      <c r="A140" s="183"/>
      <c r="B140" s="183">
        <v>72095</v>
      </c>
      <c r="C140" s="183"/>
      <c r="D140" s="183" t="s">
        <v>135</v>
      </c>
      <c r="E140" s="180">
        <f>SUM(E141)</f>
        <v>304318</v>
      </c>
      <c r="F140" s="180">
        <f>SUM(F141)</f>
        <v>8313.82</v>
      </c>
      <c r="G140" s="175">
        <f t="shared" si="2"/>
        <v>0.02731951445527376</v>
      </c>
    </row>
    <row r="141" spans="1:7" ht="39.75" customHeight="1">
      <c r="A141" s="174"/>
      <c r="B141" s="174"/>
      <c r="C141" s="174">
        <v>6207</v>
      </c>
      <c r="D141" s="83" t="s">
        <v>314</v>
      </c>
      <c r="E141" s="181">
        <v>304318</v>
      </c>
      <c r="F141" s="181">
        <v>8313.82</v>
      </c>
      <c r="G141" s="182">
        <f t="shared" si="2"/>
        <v>0.02731951445527376</v>
      </c>
    </row>
    <row r="142" spans="1:7" ht="22.5" customHeight="1">
      <c r="A142" s="183">
        <v>853</v>
      </c>
      <c r="B142" s="183"/>
      <c r="C142" s="183"/>
      <c r="D142" s="82" t="s">
        <v>400</v>
      </c>
      <c r="E142" s="180">
        <f>SUM(E143)</f>
        <v>38000</v>
      </c>
      <c r="F142" s="180">
        <f>SUM(F143)</f>
        <v>38000</v>
      </c>
      <c r="G142" s="175">
        <f t="shared" si="2"/>
        <v>1</v>
      </c>
    </row>
    <row r="143" spans="1:7" ht="21.75" customHeight="1">
      <c r="A143" s="183"/>
      <c r="B143" s="183">
        <v>85395</v>
      </c>
      <c r="C143" s="183"/>
      <c r="D143" s="82" t="s">
        <v>135</v>
      </c>
      <c r="E143" s="180">
        <f>SUM(E144:E145)</f>
        <v>38000</v>
      </c>
      <c r="F143" s="180">
        <f>SUM(F144:F145)</f>
        <v>38000</v>
      </c>
      <c r="G143" s="175">
        <f t="shared" si="2"/>
        <v>1</v>
      </c>
    </row>
    <row r="144" spans="1:7" ht="38.25" customHeight="1">
      <c r="A144" s="174"/>
      <c r="B144" s="174"/>
      <c r="C144" s="174">
        <v>6207</v>
      </c>
      <c r="D144" s="83" t="s">
        <v>314</v>
      </c>
      <c r="E144" s="181">
        <v>32300</v>
      </c>
      <c r="F144" s="181">
        <v>32300</v>
      </c>
      <c r="G144" s="182">
        <f t="shared" si="2"/>
        <v>1</v>
      </c>
    </row>
    <row r="145" spans="1:7" ht="38.25" customHeight="1">
      <c r="A145" s="174"/>
      <c r="B145" s="174"/>
      <c r="C145" s="174">
        <v>6209</v>
      </c>
      <c r="D145" s="83" t="s">
        <v>314</v>
      </c>
      <c r="E145" s="181">
        <v>5700</v>
      </c>
      <c r="F145" s="181">
        <v>5700</v>
      </c>
      <c r="G145" s="182">
        <f t="shared" si="2"/>
        <v>1</v>
      </c>
    </row>
    <row r="146" spans="1:7" ht="20.25" customHeight="1">
      <c r="A146" s="183">
        <v>921</v>
      </c>
      <c r="B146" s="183"/>
      <c r="C146" s="183"/>
      <c r="D146" s="82" t="s">
        <v>399</v>
      </c>
      <c r="E146" s="180">
        <f>SUM(E147)</f>
        <v>365170</v>
      </c>
      <c r="F146" s="180">
        <f>SUM(F147)</f>
        <v>0</v>
      </c>
      <c r="G146" s="175">
        <f t="shared" si="2"/>
        <v>0</v>
      </c>
    </row>
    <row r="147" spans="1:7" ht="18.75" customHeight="1">
      <c r="A147" s="183"/>
      <c r="B147" s="183">
        <v>92195</v>
      </c>
      <c r="C147" s="183"/>
      <c r="D147" s="82" t="s">
        <v>135</v>
      </c>
      <c r="E147" s="180">
        <f>SUM(E148)</f>
        <v>365170</v>
      </c>
      <c r="F147" s="180">
        <f>SUM(F148)</f>
        <v>0</v>
      </c>
      <c r="G147" s="175">
        <f t="shared" si="2"/>
        <v>0</v>
      </c>
    </row>
    <row r="148" spans="1:7" ht="38.25" customHeight="1">
      <c r="A148" s="174"/>
      <c r="B148" s="174"/>
      <c r="C148" s="174">
        <v>6207</v>
      </c>
      <c r="D148" s="83" t="s">
        <v>314</v>
      </c>
      <c r="E148" s="181">
        <v>365170</v>
      </c>
      <c r="F148" s="181">
        <v>0</v>
      </c>
      <c r="G148" s="182">
        <f t="shared" si="2"/>
        <v>0</v>
      </c>
    </row>
    <row r="149" spans="1:7" ht="27" customHeight="1">
      <c r="A149" s="194"/>
      <c r="B149" s="194"/>
      <c r="C149" s="194"/>
      <c r="D149" s="196" t="s">
        <v>274</v>
      </c>
      <c r="E149" s="390">
        <f>SUM(E132+E136+E139+E142+E146)</f>
        <v>1645490</v>
      </c>
      <c r="F149" s="390">
        <f>SUM(F132+F139+F136+F142)</f>
        <v>781772.08</v>
      </c>
      <c r="G149" s="193">
        <f t="shared" si="2"/>
        <v>0.475099866908945</v>
      </c>
    </row>
    <row r="150" spans="1:7" ht="12.75">
      <c r="A150" s="184"/>
      <c r="B150" s="184"/>
      <c r="C150" s="184"/>
      <c r="D150" s="184"/>
      <c r="E150" s="185"/>
      <c r="F150" s="185"/>
      <c r="G150" s="189"/>
    </row>
    <row r="151" spans="1:7" ht="31.5" customHeight="1">
      <c r="A151" s="194"/>
      <c r="B151" s="194"/>
      <c r="C151" s="194"/>
      <c r="D151" s="191" t="s">
        <v>275</v>
      </c>
      <c r="E151" s="192">
        <f>SUM(E127+E149)</f>
        <v>16230942.89</v>
      </c>
      <c r="F151" s="260">
        <f>SUM(F127+F149)</f>
        <v>14890876.38</v>
      </c>
      <c r="G151" s="193">
        <f t="shared" si="2"/>
        <v>0.9174375438887395</v>
      </c>
    </row>
    <row r="152" spans="1:7" ht="12.75">
      <c r="A152" s="184"/>
      <c r="B152" s="184"/>
      <c r="C152" s="184"/>
      <c r="D152" s="184"/>
      <c r="E152" s="185"/>
      <c r="F152" s="185"/>
      <c r="G152" s="186"/>
    </row>
    <row r="153" spans="1:7" ht="12.75">
      <c r="A153" s="184"/>
      <c r="B153" s="184"/>
      <c r="C153" s="184"/>
      <c r="D153" s="184"/>
      <c r="E153" s="185"/>
      <c r="F153" s="185"/>
      <c r="G153" s="186"/>
    </row>
    <row r="154" spans="1:7" ht="12.75">
      <c r="A154" s="184"/>
      <c r="B154" s="184"/>
      <c r="C154" s="184"/>
      <c r="D154" s="184"/>
      <c r="E154" s="185"/>
      <c r="F154" s="185"/>
      <c r="G154" s="186"/>
    </row>
    <row r="155" spans="1:7" ht="12.75">
      <c r="A155" s="184"/>
      <c r="B155" s="184"/>
      <c r="C155" s="184"/>
      <c r="D155" s="184"/>
      <c r="E155" s="185"/>
      <c r="F155" s="185"/>
      <c r="G155" s="186"/>
    </row>
    <row r="156" spans="1:7" ht="12.75">
      <c r="A156" s="184"/>
      <c r="B156" s="184"/>
      <c r="C156" s="184"/>
      <c r="D156" s="184"/>
      <c r="E156" s="185"/>
      <c r="F156" s="185"/>
      <c r="G156" s="186"/>
    </row>
    <row r="157" spans="1:7" ht="12.75">
      <c r="A157" s="184"/>
      <c r="B157" s="184"/>
      <c r="C157" s="184"/>
      <c r="D157" s="184"/>
      <c r="E157" s="185"/>
      <c r="F157" s="185"/>
      <c r="G157" s="187"/>
    </row>
    <row r="158" spans="1:7" ht="12.75">
      <c r="A158" s="184"/>
      <c r="B158" s="184"/>
      <c r="C158" s="184"/>
      <c r="D158" s="184"/>
      <c r="E158" s="184"/>
      <c r="F158" s="184"/>
      <c r="G158" s="187"/>
    </row>
    <row r="159" spans="1:7" ht="12.75">
      <c r="A159" s="184"/>
      <c r="B159" s="184"/>
      <c r="C159" s="184"/>
      <c r="D159" s="184"/>
      <c r="E159" s="184"/>
      <c r="F159" s="184"/>
      <c r="G159" s="184"/>
    </row>
    <row r="160" spans="1:7" ht="12.75">
      <c r="A160" s="184"/>
      <c r="B160" s="184"/>
      <c r="C160" s="184"/>
      <c r="D160" s="184"/>
      <c r="E160" s="184"/>
      <c r="F160" s="184"/>
      <c r="G160" s="184"/>
    </row>
  </sheetData>
  <sheetProtection/>
  <mergeCells count="3">
    <mergeCell ref="A1:F1"/>
    <mergeCell ref="A127:D127"/>
    <mergeCell ref="D130:I130"/>
  </mergeCells>
  <printOptions horizontalCentered="1"/>
  <pageMargins left="0.4724409448818898" right="0.35433070866141736" top="1.0236220472440944" bottom="0.7874015748031497" header="0.5118110236220472" footer="0.5118110236220472"/>
  <pageSetup horizontalDpi="600" verticalDpi="600" orientation="landscape" paperSize="9" scale="78" r:id="rId1"/>
  <headerFooter alignWithMargins="0">
    <oddHeader>&amp;R&amp;9Załącznik nr 1do sprawozdania  Wójta Gminy Łączna za  2013 r.
</oddHeader>
  </headerFooter>
  <rowBreaks count="5" manualBreakCount="5">
    <brk id="29" max="255" man="1"/>
    <brk id="55" max="255" man="1"/>
    <brk id="82" max="255" man="1"/>
    <brk id="108" max="255" man="1"/>
    <brk id="1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7.25390625" style="0" customWidth="1"/>
    <col min="4" max="4" width="9.375" style="0" customWidth="1"/>
    <col min="5" max="5" width="9.875" style="0" customWidth="1"/>
    <col min="6" max="7" width="11.25390625" style="0" customWidth="1"/>
    <col min="8" max="8" width="10.375" style="0" customWidth="1"/>
    <col min="9" max="9" width="9.625" style="0" customWidth="1"/>
    <col min="10" max="10" width="11.375" style="0" customWidth="1"/>
    <col min="11" max="11" width="11.25390625" style="0" customWidth="1"/>
    <col min="12" max="12" width="10.75390625" style="0" customWidth="1"/>
  </cols>
  <sheetData>
    <row r="1" spans="1:12" ht="16.5">
      <c r="A1" s="532" t="s">
        <v>442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</row>
    <row r="2" spans="1:12" ht="16.5">
      <c r="A2" s="532" t="s">
        <v>443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</row>
    <row r="3" spans="1:12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2" s="32" customFormat="1" ht="15" customHeight="1">
      <c r="A5" s="533" t="s">
        <v>18</v>
      </c>
      <c r="B5" s="533" t="s">
        <v>40</v>
      </c>
      <c r="C5" s="528" t="s">
        <v>1</v>
      </c>
      <c r="D5" s="531" t="s">
        <v>2</v>
      </c>
      <c r="E5" s="528" t="s">
        <v>41</v>
      </c>
      <c r="F5" s="525" t="s">
        <v>45</v>
      </c>
      <c r="G5" s="526"/>
      <c r="H5" s="526"/>
      <c r="I5" s="526"/>
      <c r="J5" s="525" t="s">
        <v>42</v>
      </c>
      <c r="K5" s="526"/>
      <c r="L5" s="528" t="s">
        <v>43</v>
      </c>
    </row>
    <row r="6" spans="1:12" s="32" customFormat="1" ht="25.5" customHeight="1">
      <c r="A6" s="533"/>
      <c r="B6" s="533"/>
      <c r="C6" s="528"/>
      <c r="D6" s="534"/>
      <c r="E6" s="528"/>
      <c r="F6" s="528" t="s">
        <v>307</v>
      </c>
      <c r="G6" s="531" t="s">
        <v>444</v>
      </c>
      <c r="H6" s="529" t="s">
        <v>44</v>
      </c>
      <c r="I6" s="530"/>
      <c r="J6" s="528" t="s">
        <v>306</v>
      </c>
      <c r="K6" s="531" t="s">
        <v>444</v>
      </c>
      <c r="L6" s="528"/>
    </row>
    <row r="7" spans="1:12" s="32" customFormat="1" ht="23.25" customHeight="1">
      <c r="A7" s="533"/>
      <c r="B7" s="533"/>
      <c r="C7" s="528"/>
      <c r="D7" s="534"/>
      <c r="E7" s="528"/>
      <c r="F7" s="528"/>
      <c r="G7" s="435"/>
      <c r="H7" s="528" t="s">
        <v>47</v>
      </c>
      <c r="I7" s="528"/>
      <c r="J7" s="528"/>
      <c r="K7" s="435"/>
      <c r="L7" s="528"/>
    </row>
    <row r="8" spans="1:12" s="32" customFormat="1" ht="35.25" customHeight="1">
      <c r="A8" s="533"/>
      <c r="B8" s="533"/>
      <c r="C8" s="528"/>
      <c r="D8" s="535"/>
      <c r="E8" s="528"/>
      <c r="F8" s="528"/>
      <c r="G8" s="436"/>
      <c r="H8" s="37" t="s">
        <v>48</v>
      </c>
      <c r="I8" s="37" t="s">
        <v>308</v>
      </c>
      <c r="J8" s="528"/>
      <c r="K8" s="436"/>
      <c r="L8" s="528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/>
      <c r="H9" s="6">
        <v>7</v>
      </c>
      <c r="I9" s="6">
        <v>8</v>
      </c>
      <c r="J9" s="6">
        <v>10</v>
      </c>
      <c r="K9" s="6">
        <v>11</v>
      </c>
      <c r="L9" s="6">
        <v>13</v>
      </c>
    </row>
    <row r="10" spans="1:13" ht="21.75" customHeight="1">
      <c r="A10" s="11" t="s">
        <v>6</v>
      </c>
      <c r="B10" s="23" t="s">
        <v>119</v>
      </c>
      <c r="C10" s="75">
        <v>400</v>
      </c>
      <c r="D10" s="75">
        <v>40001</v>
      </c>
      <c r="E10" s="143">
        <v>56062.31</v>
      </c>
      <c r="F10" s="143">
        <v>350000</v>
      </c>
      <c r="G10" s="143">
        <v>313483.39</v>
      </c>
      <c r="H10" s="143">
        <v>0</v>
      </c>
      <c r="I10" s="143">
        <v>0</v>
      </c>
      <c r="J10" s="143">
        <v>349900</v>
      </c>
      <c r="K10" s="143">
        <v>326629.52</v>
      </c>
      <c r="L10" s="143">
        <f>SUM(E10+G10-K10)</f>
        <v>42916.17999999999</v>
      </c>
      <c r="M10" s="76"/>
    </row>
    <row r="11" spans="1:13" ht="21.75" customHeight="1">
      <c r="A11" s="11" t="s">
        <v>7</v>
      </c>
      <c r="B11" s="23" t="s">
        <v>120</v>
      </c>
      <c r="C11" s="75">
        <v>400</v>
      </c>
      <c r="D11" s="75">
        <v>40002</v>
      </c>
      <c r="E11" s="143">
        <v>55107.72</v>
      </c>
      <c r="F11" s="143">
        <v>537000</v>
      </c>
      <c r="G11" s="143">
        <v>512653.21</v>
      </c>
      <c r="H11" s="267">
        <v>78518.52</v>
      </c>
      <c r="I11" s="267">
        <v>78518.52</v>
      </c>
      <c r="J11" s="143">
        <v>551961</v>
      </c>
      <c r="K11" s="143">
        <v>524571.66</v>
      </c>
      <c r="L11" s="143">
        <f>SUM(E11+G11-K11)</f>
        <v>43189.27000000002</v>
      </c>
      <c r="M11" s="76"/>
    </row>
    <row r="12" spans="1:13" ht="28.5" customHeight="1">
      <c r="A12" s="24" t="s">
        <v>0</v>
      </c>
      <c r="B12" s="73" t="s">
        <v>121</v>
      </c>
      <c r="C12" s="77">
        <v>900</v>
      </c>
      <c r="D12" s="77">
        <v>90001</v>
      </c>
      <c r="E12" s="144">
        <v>56669.44</v>
      </c>
      <c r="F12" s="144">
        <v>195000</v>
      </c>
      <c r="G12" s="144">
        <v>188020.2</v>
      </c>
      <c r="H12" s="268">
        <v>119999.97</v>
      </c>
      <c r="I12" s="268">
        <v>119999.97</v>
      </c>
      <c r="J12" s="144">
        <v>194950</v>
      </c>
      <c r="K12" s="144">
        <v>191482.98</v>
      </c>
      <c r="L12" s="143">
        <f>SUM(E12+G12-K12)</f>
        <v>53206.66</v>
      </c>
      <c r="M12" s="76"/>
    </row>
    <row r="13" spans="1:13" ht="29.25" customHeight="1">
      <c r="A13" s="72" t="s">
        <v>80</v>
      </c>
      <c r="B13" s="74" t="s">
        <v>122</v>
      </c>
      <c r="C13" s="78">
        <v>900</v>
      </c>
      <c r="D13" s="78">
        <v>90017</v>
      </c>
      <c r="E13" s="292">
        <v>-152777.59</v>
      </c>
      <c r="F13" s="145">
        <v>146800</v>
      </c>
      <c r="G13" s="145">
        <v>124015.42</v>
      </c>
      <c r="H13" s="145">
        <v>68518.5</v>
      </c>
      <c r="I13" s="145">
        <v>68518.5</v>
      </c>
      <c r="J13" s="145">
        <v>146750</v>
      </c>
      <c r="K13" s="145">
        <v>123734.16</v>
      </c>
      <c r="L13" s="293">
        <f>SUM(E13+G13-K13)</f>
        <v>-152496.33000000002</v>
      </c>
      <c r="M13" s="76"/>
    </row>
    <row r="14" spans="1:13" s="19" customFormat="1" ht="21.75" customHeight="1">
      <c r="A14" s="527" t="s">
        <v>33</v>
      </c>
      <c r="B14" s="527"/>
      <c r="C14" s="79"/>
      <c r="D14" s="79"/>
      <c r="E14" s="146">
        <f>SUM(E10:E13)</f>
        <v>15061.880000000005</v>
      </c>
      <c r="F14" s="146">
        <f aca="true" t="shared" si="0" ref="F14:L14">SUM(F10:F13)</f>
        <v>1228800</v>
      </c>
      <c r="G14" s="146">
        <f t="shared" si="0"/>
        <v>1138172.22</v>
      </c>
      <c r="H14" s="294">
        <f t="shared" si="0"/>
        <v>267036.99</v>
      </c>
      <c r="I14" s="294">
        <f t="shared" si="0"/>
        <v>267036.99</v>
      </c>
      <c r="J14" s="146">
        <f t="shared" si="0"/>
        <v>1243561</v>
      </c>
      <c r="K14" s="146">
        <f t="shared" si="0"/>
        <v>1166418.32</v>
      </c>
      <c r="L14" s="146">
        <f t="shared" si="0"/>
        <v>-13184.220000000001</v>
      </c>
      <c r="M14" s="80"/>
    </row>
    <row r="15" spans="6:12" ht="4.5" customHeight="1">
      <c r="F15" s="71"/>
      <c r="G15" s="71"/>
      <c r="H15" s="71"/>
      <c r="I15" s="71"/>
      <c r="J15" s="71"/>
      <c r="K15" s="71"/>
      <c r="L15" s="71"/>
    </row>
    <row r="16" spans="6:12" ht="12.75">
      <c r="F16" s="71"/>
      <c r="G16" s="71"/>
      <c r="H16" s="71"/>
      <c r="I16" s="71"/>
      <c r="J16" s="71"/>
      <c r="K16" s="71"/>
      <c r="L16" s="71"/>
    </row>
    <row r="18" ht="12.75">
      <c r="J18" s="71"/>
    </row>
  </sheetData>
  <sheetProtection/>
  <mergeCells count="17">
    <mergeCell ref="L5:L8"/>
    <mergeCell ref="K6:K8"/>
    <mergeCell ref="A1:L1"/>
    <mergeCell ref="A2:L2"/>
    <mergeCell ref="A5:A8"/>
    <mergeCell ref="B5:B8"/>
    <mergeCell ref="C5:C8"/>
    <mergeCell ref="D5:D8"/>
    <mergeCell ref="E5:E8"/>
    <mergeCell ref="F5:I5"/>
    <mergeCell ref="J5:K5"/>
    <mergeCell ref="A14:B14"/>
    <mergeCell ref="F6:F8"/>
    <mergeCell ref="H6:I6"/>
    <mergeCell ref="J6:J8"/>
    <mergeCell ref="G6:G8"/>
    <mergeCell ref="H7:I7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9
do  sprawozdania Wójta Gminy Łączna za 2013r.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6.00390625" style="0" customWidth="1"/>
    <col min="4" max="4" width="8.75390625" style="0" customWidth="1"/>
    <col min="5" max="5" width="10.75390625" style="0" customWidth="1"/>
    <col min="6" max="7" width="12.25390625" style="0" customWidth="1"/>
    <col min="8" max="9" width="15.375" style="0" customWidth="1"/>
    <col min="10" max="10" width="13.75390625" style="0" customWidth="1"/>
  </cols>
  <sheetData>
    <row r="1" spans="1:10" ht="16.5">
      <c r="A1" s="536" t="s">
        <v>385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ht="13.5" customHeight="1">
      <c r="A2" s="22" t="s">
        <v>374</v>
      </c>
      <c r="B2" s="537" t="s">
        <v>441</v>
      </c>
      <c r="C2" s="538"/>
      <c r="D2" s="538"/>
      <c r="E2" s="538"/>
      <c r="F2" s="538"/>
      <c r="G2" s="538"/>
      <c r="H2" s="538"/>
      <c r="I2" s="538"/>
      <c r="J2" s="22"/>
    </row>
    <row r="3" spans="1:10" ht="12.75">
      <c r="A3" s="1"/>
      <c r="B3" s="539"/>
      <c r="C3" s="539"/>
      <c r="D3" s="539"/>
      <c r="E3" s="539"/>
      <c r="F3" s="539"/>
      <c r="G3" s="539"/>
      <c r="H3" s="539"/>
      <c r="I3" s="539"/>
      <c r="J3" s="4"/>
    </row>
    <row r="4" spans="1:10" ht="12.75">
      <c r="A4" s="1"/>
      <c r="B4" s="314"/>
      <c r="C4" s="314"/>
      <c r="D4" s="314"/>
      <c r="E4" s="314"/>
      <c r="F4" s="314"/>
      <c r="G4" s="314"/>
      <c r="H4" s="314"/>
      <c r="I4" s="314"/>
      <c r="J4" s="269"/>
    </row>
    <row r="5" spans="1:10" ht="12.75">
      <c r="A5" s="1"/>
      <c r="B5" s="314"/>
      <c r="C5" s="314"/>
      <c r="D5" s="314"/>
      <c r="E5" s="314"/>
      <c r="F5" s="314"/>
      <c r="G5" s="314"/>
      <c r="H5" s="314"/>
      <c r="I5" s="314"/>
      <c r="J5" s="269"/>
    </row>
    <row r="6" spans="1:10" ht="12.75">
      <c r="A6" s="1"/>
      <c r="B6" s="381"/>
      <c r="C6" s="381"/>
      <c r="D6" s="381"/>
      <c r="E6" s="381"/>
      <c r="F6" s="381"/>
      <c r="G6" s="381"/>
      <c r="H6" s="381"/>
      <c r="I6" s="381"/>
      <c r="J6" s="383"/>
    </row>
    <row r="7" spans="1:10" s="32" customFormat="1" ht="64.5" customHeight="1">
      <c r="A7" s="67" t="s">
        <v>18</v>
      </c>
      <c r="B7" s="382" t="s">
        <v>40</v>
      </c>
      <c r="C7" s="37" t="s">
        <v>1</v>
      </c>
      <c r="D7" s="374" t="s">
        <v>2</v>
      </c>
      <c r="E7" s="37" t="s">
        <v>41</v>
      </c>
      <c r="F7" s="37" t="s">
        <v>46</v>
      </c>
      <c r="G7" s="37" t="s">
        <v>439</v>
      </c>
      <c r="H7" s="37" t="s">
        <v>42</v>
      </c>
      <c r="I7" s="37" t="s">
        <v>440</v>
      </c>
      <c r="J7" s="37" t="s">
        <v>43</v>
      </c>
    </row>
    <row r="8" spans="1:10" ht="11.25" customHeight="1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</row>
    <row r="9" spans="1:10" ht="21.75" customHeight="1">
      <c r="A9" s="9" t="s">
        <v>6</v>
      </c>
      <c r="B9" s="9" t="s">
        <v>332</v>
      </c>
      <c r="C9" s="11">
        <v>801</v>
      </c>
      <c r="D9" s="11">
        <v>80110</v>
      </c>
      <c r="E9" s="9">
        <v>0</v>
      </c>
      <c r="F9" s="147">
        <v>130020</v>
      </c>
      <c r="G9" s="147">
        <v>99212.55</v>
      </c>
      <c r="H9" s="147">
        <v>130020</v>
      </c>
      <c r="I9" s="147">
        <v>99212.55</v>
      </c>
      <c r="J9" s="147">
        <v>0</v>
      </c>
    </row>
    <row r="10" spans="1:10" ht="21.75" customHeight="1">
      <c r="A10" s="9" t="s">
        <v>7</v>
      </c>
      <c r="B10" s="9" t="s">
        <v>123</v>
      </c>
      <c r="C10" s="11">
        <v>801</v>
      </c>
      <c r="D10" s="11">
        <v>80101</v>
      </c>
      <c r="E10" s="9">
        <v>0</v>
      </c>
      <c r="F10" s="147">
        <v>7005</v>
      </c>
      <c r="G10" s="147">
        <v>4529.87</v>
      </c>
      <c r="H10" s="147">
        <v>7005</v>
      </c>
      <c r="I10" s="147">
        <v>4529.87</v>
      </c>
      <c r="J10" s="147">
        <v>0</v>
      </c>
    </row>
    <row r="11" spans="1:10" ht="21.75" customHeight="1">
      <c r="A11" s="9" t="s">
        <v>8</v>
      </c>
      <c r="B11" s="9" t="s">
        <v>261</v>
      </c>
      <c r="C11" s="11">
        <v>801</v>
      </c>
      <c r="D11" s="11">
        <v>80104</v>
      </c>
      <c r="E11" s="9">
        <v>0</v>
      </c>
      <c r="F11" s="147">
        <v>19000</v>
      </c>
      <c r="G11" s="147">
        <v>15321.5</v>
      </c>
      <c r="H11" s="147">
        <v>19000</v>
      </c>
      <c r="I11" s="147">
        <v>15321.5</v>
      </c>
      <c r="J11" s="147">
        <v>0</v>
      </c>
    </row>
    <row r="12" spans="1:10" s="19" customFormat="1" ht="21.75" customHeight="1">
      <c r="A12" s="527" t="s">
        <v>33</v>
      </c>
      <c r="B12" s="527"/>
      <c r="C12" s="20"/>
      <c r="D12" s="20"/>
      <c r="E12" s="25"/>
      <c r="F12" s="51">
        <f>SUM(F9:F11)</f>
        <v>156025</v>
      </c>
      <c r="G12" s="51">
        <f>SUM(G9:G11)</f>
        <v>119063.92</v>
      </c>
      <c r="H12" s="51">
        <f>SUM(H9:H11)</f>
        <v>156025</v>
      </c>
      <c r="I12" s="51">
        <f>SUM(I9:I11)</f>
        <v>119063.92</v>
      </c>
      <c r="J12" s="51">
        <f>SUM(J9:J11)</f>
        <v>0</v>
      </c>
    </row>
    <row r="13" ht="4.5" customHeight="1"/>
  </sheetData>
  <sheetProtection/>
  <mergeCells count="3">
    <mergeCell ref="A12:B12"/>
    <mergeCell ref="A1:J1"/>
    <mergeCell ref="B2:I3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10 
do sprawozdania Wójta Gminy Łączna za  2013r.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3" width="12.625" style="0" customWidth="1"/>
    <col min="4" max="4" width="37.625" style="0" customWidth="1"/>
    <col min="5" max="5" width="25.125" style="0" customWidth="1"/>
    <col min="6" max="7" width="15.75390625" style="0" customWidth="1"/>
  </cols>
  <sheetData>
    <row r="1" spans="1:7" ht="19.5" customHeight="1">
      <c r="A1" s="487" t="s">
        <v>404</v>
      </c>
      <c r="B1" s="487"/>
      <c r="C1" s="487"/>
      <c r="D1" s="487"/>
      <c r="E1" s="487"/>
      <c r="F1" s="487"/>
      <c r="G1" s="119"/>
    </row>
    <row r="2" spans="1:7" ht="19.5" customHeight="1">
      <c r="A2" s="125"/>
      <c r="B2" s="125"/>
      <c r="C2" s="125"/>
      <c r="D2" s="119"/>
      <c r="E2" s="119"/>
      <c r="F2" s="119"/>
      <c r="G2" s="119"/>
    </row>
    <row r="3" spans="1:7" ht="19.5" customHeight="1">
      <c r="A3" s="125"/>
      <c r="B3" s="125"/>
      <c r="C3" s="125"/>
      <c r="D3" s="126"/>
      <c r="E3" s="126"/>
      <c r="F3" s="127"/>
      <c r="G3" s="127"/>
    </row>
    <row r="4" spans="1:7" ht="19.5" customHeight="1">
      <c r="A4" s="540" t="s">
        <v>18</v>
      </c>
      <c r="B4" s="540" t="s">
        <v>1</v>
      </c>
      <c r="C4" s="540" t="s">
        <v>2</v>
      </c>
      <c r="D4" s="541" t="s">
        <v>107</v>
      </c>
      <c r="E4" s="541" t="s">
        <v>108</v>
      </c>
      <c r="F4" s="541" t="s">
        <v>109</v>
      </c>
      <c r="G4" s="542" t="s">
        <v>397</v>
      </c>
    </row>
    <row r="5" spans="1:7" ht="19.5" customHeight="1">
      <c r="A5" s="540"/>
      <c r="B5" s="540"/>
      <c r="C5" s="540"/>
      <c r="D5" s="541"/>
      <c r="E5" s="541"/>
      <c r="F5" s="541"/>
      <c r="G5" s="543"/>
    </row>
    <row r="6" spans="1:7" ht="19.5" customHeight="1">
      <c r="A6" s="540"/>
      <c r="B6" s="540"/>
      <c r="C6" s="540"/>
      <c r="D6" s="541"/>
      <c r="E6" s="541"/>
      <c r="F6" s="541"/>
      <c r="G6" s="544"/>
    </row>
    <row r="7" spans="1:8" ht="14.25" customHeight="1">
      <c r="A7" s="233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4"/>
    </row>
    <row r="8" spans="1:7" ht="24" customHeight="1">
      <c r="A8" s="548" t="s">
        <v>113</v>
      </c>
      <c r="B8" s="549"/>
      <c r="C8" s="549"/>
      <c r="D8" s="549"/>
      <c r="E8" s="549"/>
      <c r="F8" s="550"/>
      <c r="G8" s="298"/>
    </row>
    <row r="9" spans="1:7" ht="30" customHeight="1">
      <c r="A9" s="134" t="s">
        <v>6</v>
      </c>
      <c r="B9" s="295">
        <v>400</v>
      </c>
      <c r="C9" s="295">
        <v>40002</v>
      </c>
      <c r="D9" s="134" t="s">
        <v>122</v>
      </c>
      <c r="E9" s="134" t="s">
        <v>124</v>
      </c>
      <c r="F9" s="236">
        <v>84800</v>
      </c>
      <c r="G9" s="297">
        <v>84800</v>
      </c>
    </row>
    <row r="10" spans="1:7" ht="30" customHeight="1">
      <c r="A10" s="134" t="s">
        <v>7</v>
      </c>
      <c r="B10" s="295">
        <v>900</v>
      </c>
      <c r="C10" s="295">
        <v>90001</v>
      </c>
      <c r="D10" s="296" t="s">
        <v>122</v>
      </c>
      <c r="E10" s="134" t="s">
        <v>125</v>
      </c>
      <c r="F10" s="236">
        <v>129600</v>
      </c>
      <c r="G10" s="297">
        <v>129599.97</v>
      </c>
    </row>
    <row r="11" spans="1:7" ht="30" customHeight="1">
      <c r="A11" s="134" t="s">
        <v>8</v>
      </c>
      <c r="B11" s="295">
        <v>600</v>
      </c>
      <c r="C11" s="295">
        <v>60016</v>
      </c>
      <c r="D11" s="299" t="s">
        <v>333</v>
      </c>
      <c r="E11" s="300" t="s">
        <v>334</v>
      </c>
      <c r="F11" s="303">
        <v>74000</v>
      </c>
      <c r="G11" s="297">
        <v>73999.98</v>
      </c>
    </row>
    <row r="12" spans="1:7" ht="24" customHeight="1">
      <c r="A12" s="551" t="s">
        <v>114</v>
      </c>
      <c r="B12" s="552"/>
      <c r="C12" s="552"/>
      <c r="D12" s="552"/>
      <c r="E12" s="552"/>
      <c r="F12" s="553"/>
      <c r="G12" s="231"/>
    </row>
    <row r="13" spans="1:7" ht="30" customHeight="1">
      <c r="A13" s="133"/>
      <c r="B13" s="133"/>
      <c r="C13" s="133"/>
      <c r="D13" s="133"/>
      <c r="E13" s="133"/>
      <c r="F13" s="133"/>
      <c r="G13" s="232"/>
    </row>
    <row r="14" spans="1:7" s="1" customFormat="1" ht="30" customHeight="1">
      <c r="A14" s="545" t="s">
        <v>33</v>
      </c>
      <c r="B14" s="546"/>
      <c r="C14" s="546"/>
      <c r="D14" s="547"/>
      <c r="E14" s="134"/>
      <c r="F14" s="129">
        <f>SUM(F9:F11)</f>
        <v>288400</v>
      </c>
      <c r="G14" s="129">
        <f>SUM(G9:G11)</f>
        <v>288399.95</v>
      </c>
    </row>
    <row r="15" spans="1:7" ht="15">
      <c r="A15" s="125"/>
      <c r="B15" s="125"/>
      <c r="C15" s="125"/>
      <c r="D15" s="125"/>
      <c r="E15" s="125"/>
      <c r="F15" s="125"/>
      <c r="G15" s="125"/>
    </row>
  </sheetData>
  <sheetProtection/>
  <mergeCells count="11">
    <mergeCell ref="G4:G6"/>
    <mergeCell ref="A14:D14"/>
    <mergeCell ref="A8:F8"/>
    <mergeCell ref="A12:F12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  <headerFooter alignWithMargins="0">
    <oddHeader xml:space="preserve">&amp;R&amp;9Załącznik nr 11
do sprawozdania Wójta Gminy Łączna za  2013r.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13.375" style="1" customWidth="1"/>
    <col min="4" max="4" width="46.625" style="1" customWidth="1"/>
    <col min="5" max="5" width="16.00390625" style="1" customWidth="1"/>
    <col min="6" max="6" width="16.25390625" style="1" customWidth="1"/>
    <col min="7" max="16384" width="9.125" style="1" customWidth="1"/>
  </cols>
  <sheetData>
    <row r="1" spans="1:7" ht="19.5" customHeight="1">
      <c r="A1" s="537" t="s">
        <v>405</v>
      </c>
      <c r="B1" s="537"/>
      <c r="C1" s="537"/>
      <c r="D1" s="537"/>
      <c r="E1" s="537"/>
      <c r="F1" s="228"/>
      <c r="G1" s="126"/>
    </row>
    <row r="2" spans="1:7" ht="19.5" customHeight="1">
      <c r="A2" s="126"/>
      <c r="B2" s="126"/>
      <c r="C2" s="126"/>
      <c r="D2" s="119"/>
      <c r="E2" s="119"/>
      <c r="F2" s="119"/>
      <c r="G2" s="126"/>
    </row>
    <row r="3" spans="1:7" ht="19.5" customHeight="1">
      <c r="A3" s="126"/>
      <c r="B3" s="126"/>
      <c r="C3" s="126"/>
      <c r="D3" s="126"/>
      <c r="E3" s="127"/>
      <c r="F3" s="127"/>
      <c r="G3" s="126"/>
    </row>
    <row r="4" spans="1:7" ht="50.25" customHeight="1">
      <c r="A4" s="128" t="s">
        <v>18</v>
      </c>
      <c r="B4" s="128" t="s">
        <v>1</v>
      </c>
      <c r="C4" s="128" t="s">
        <v>2</v>
      </c>
      <c r="D4" s="128" t="s">
        <v>110</v>
      </c>
      <c r="E4" s="128" t="s">
        <v>111</v>
      </c>
      <c r="F4" s="227" t="s">
        <v>406</v>
      </c>
      <c r="G4" s="126"/>
    </row>
    <row r="5" spans="1:7" ht="11.2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126"/>
    </row>
    <row r="6" spans="1:7" ht="21" customHeight="1">
      <c r="A6" s="557" t="s">
        <v>113</v>
      </c>
      <c r="B6" s="558"/>
      <c r="C6" s="558"/>
      <c r="D6" s="558"/>
      <c r="E6" s="559"/>
      <c r="F6" s="235"/>
      <c r="G6" s="126"/>
    </row>
    <row r="7" spans="1:7" ht="45" customHeight="1">
      <c r="A7" s="130" t="s">
        <v>6</v>
      </c>
      <c r="B7" s="372">
        <v>921</v>
      </c>
      <c r="C7" s="372">
        <v>92116</v>
      </c>
      <c r="D7" s="130" t="s">
        <v>126</v>
      </c>
      <c r="E7" s="131">
        <v>65000</v>
      </c>
      <c r="F7" s="236">
        <v>65000</v>
      </c>
      <c r="G7" s="126"/>
    </row>
    <row r="8" spans="1:7" ht="24.75" customHeight="1">
      <c r="A8" s="557" t="s">
        <v>114</v>
      </c>
      <c r="B8" s="558"/>
      <c r="C8" s="558"/>
      <c r="D8" s="558"/>
      <c r="E8" s="559"/>
      <c r="F8" s="235"/>
      <c r="G8" s="126"/>
    </row>
    <row r="9" spans="1:7" ht="30" customHeight="1">
      <c r="A9" s="132" t="s">
        <v>6</v>
      </c>
      <c r="B9" s="301">
        <v>801</v>
      </c>
      <c r="C9" s="301">
        <v>80101</v>
      </c>
      <c r="D9" s="299" t="s">
        <v>335</v>
      </c>
      <c r="E9" s="302">
        <v>392400</v>
      </c>
      <c r="F9" s="303">
        <v>392366.04</v>
      </c>
      <c r="G9" s="126"/>
    </row>
    <row r="10" spans="1:7" ht="30" customHeight="1">
      <c r="A10" s="554" t="s">
        <v>33</v>
      </c>
      <c r="B10" s="555"/>
      <c r="C10" s="555"/>
      <c r="D10" s="556"/>
      <c r="E10" s="129">
        <f>SUM(E7+E9)</f>
        <v>457400</v>
      </c>
      <c r="F10" s="129">
        <f>SUM(F7+F9)</f>
        <v>457366.04</v>
      </c>
      <c r="G10" s="126"/>
    </row>
    <row r="11" spans="1:7" ht="15">
      <c r="A11" s="126"/>
      <c r="B11" s="126"/>
      <c r="C11" s="126"/>
      <c r="D11" s="126"/>
      <c r="E11" s="126"/>
      <c r="F11" s="126"/>
      <c r="G11" s="126"/>
    </row>
    <row r="12" spans="1:7" ht="15">
      <c r="A12" s="126"/>
      <c r="B12" s="126"/>
      <c r="C12" s="126"/>
      <c r="D12" s="126"/>
      <c r="E12" s="126"/>
      <c r="F12" s="126"/>
      <c r="G12" s="126"/>
    </row>
  </sheetData>
  <sheetProtection/>
  <mergeCells count="4">
    <mergeCell ref="A1:E1"/>
    <mergeCell ref="A10:D10"/>
    <mergeCell ref="A6:E6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r:id="rId1"/>
  <headerFooter alignWithMargins="0">
    <oddHeader>&amp;R&amp;9Załącznik nr 12
do  sprawozdania Wójta Gminy Łączna za  2013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.125" style="32" customWidth="1"/>
    <col min="2" max="2" width="7.375" style="32" customWidth="1"/>
    <col min="3" max="3" width="10.25390625" style="32" customWidth="1"/>
    <col min="4" max="4" width="61.875" style="32" customWidth="1"/>
    <col min="5" max="5" width="23.375" style="32" customWidth="1"/>
    <col min="6" max="6" width="11.375" style="32" customWidth="1"/>
    <col min="7" max="7" width="10.25390625" style="32" customWidth="1"/>
    <col min="8" max="16384" width="9.125" style="32" customWidth="1"/>
  </cols>
  <sheetData>
    <row r="1" spans="1:5" ht="18.75" customHeight="1">
      <c r="A1" s="560" t="s">
        <v>407</v>
      </c>
      <c r="B1" s="561"/>
      <c r="C1" s="561"/>
      <c r="D1" s="561"/>
      <c r="E1" s="561"/>
    </row>
    <row r="2" spans="4:7" ht="7.5" customHeight="1">
      <c r="D2" s="34"/>
      <c r="E2" s="68"/>
      <c r="F2" s="68"/>
      <c r="G2" s="68"/>
    </row>
    <row r="3" spans="1:7" ht="35.25" customHeight="1">
      <c r="A3" s="67" t="s">
        <v>18</v>
      </c>
      <c r="B3" s="67" t="s">
        <v>1</v>
      </c>
      <c r="C3" s="67" t="s">
        <v>2</v>
      </c>
      <c r="D3" s="67" t="s">
        <v>15</v>
      </c>
      <c r="E3" s="40" t="s">
        <v>112</v>
      </c>
      <c r="F3" s="67" t="s">
        <v>111</v>
      </c>
      <c r="G3" s="40" t="s">
        <v>395</v>
      </c>
    </row>
    <row r="4" spans="1:7" s="69" customFormat="1" ht="12.75" customHeight="1">
      <c r="A4" s="408">
        <v>1</v>
      </c>
      <c r="B4" s="408">
        <v>2</v>
      </c>
      <c r="C4" s="408">
        <v>3</v>
      </c>
      <c r="D4" s="408">
        <v>4</v>
      </c>
      <c r="E4" s="408">
        <v>5</v>
      </c>
      <c r="F4" s="408">
        <v>6</v>
      </c>
      <c r="G4" s="408">
        <v>7</v>
      </c>
    </row>
    <row r="5" spans="1:7" ht="17.25" customHeight="1">
      <c r="A5" s="565" t="s">
        <v>113</v>
      </c>
      <c r="B5" s="566"/>
      <c r="C5" s="566"/>
      <c r="D5" s="566"/>
      <c r="E5" s="566"/>
      <c r="F5" s="567"/>
      <c r="G5" s="304"/>
    </row>
    <row r="6" spans="1:7" ht="32.25" customHeight="1">
      <c r="A6" s="307" t="s">
        <v>6</v>
      </c>
      <c r="B6" s="307">
        <v>801</v>
      </c>
      <c r="C6" s="307">
        <v>80195</v>
      </c>
      <c r="D6" s="308" t="s">
        <v>336</v>
      </c>
      <c r="E6" s="307" t="s">
        <v>337</v>
      </c>
      <c r="F6" s="305">
        <v>4000</v>
      </c>
      <c r="G6" s="306">
        <v>2719.76</v>
      </c>
    </row>
    <row r="7" spans="1:7" ht="23.25" customHeight="1">
      <c r="A7" s="568" t="s">
        <v>114</v>
      </c>
      <c r="B7" s="569"/>
      <c r="C7" s="569"/>
      <c r="D7" s="569"/>
      <c r="E7" s="569"/>
      <c r="F7" s="570"/>
      <c r="G7" s="309"/>
    </row>
    <row r="8" spans="1:7" ht="42.75" customHeight="1">
      <c r="A8" s="414" t="s">
        <v>6</v>
      </c>
      <c r="B8" s="414">
        <v>851</v>
      </c>
      <c r="C8" s="414">
        <v>85154</v>
      </c>
      <c r="D8" s="415" t="s">
        <v>127</v>
      </c>
      <c r="E8" s="415" t="s">
        <v>128</v>
      </c>
      <c r="F8" s="412">
        <v>10000</v>
      </c>
      <c r="G8" s="412">
        <v>10000</v>
      </c>
    </row>
    <row r="9" spans="1:7" ht="33" customHeight="1">
      <c r="A9" s="414" t="s">
        <v>7</v>
      </c>
      <c r="B9" s="414">
        <v>926</v>
      </c>
      <c r="C9" s="414">
        <v>92605</v>
      </c>
      <c r="D9" s="415" t="s">
        <v>129</v>
      </c>
      <c r="E9" s="415" t="s">
        <v>128</v>
      </c>
      <c r="F9" s="412">
        <v>35000</v>
      </c>
      <c r="G9" s="412">
        <v>35000</v>
      </c>
    </row>
    <row r="10" spans="1:7" ht="65.25" customHeight="1">
      <c r="A10" s="420" t="s">
        <v>8</v>
      </c>
      <c r="B10" s="411">
        <v>754</v>
      </c>
      <c r="C10" s="411">
        <v>75412</v>
      </c>
      <c r="D10" s="419" t="s">
        <v>452</v>
      </c>
      <c r="E10" s="416" t="s">
        <v>453</v>
      </c>
      <c r="F10" s="417">
        <v>8845</v>
      </c>
      <c r="G10" s="412">
        <v>8844.48</v>
      </c>
    </row>
    <row r="11" spans="1:7" ht="45.75" customHeight="1">
      <c r="A11" s="420" t="s">
        <v>0</v>
      </c>
      <c r="B11" s="411">
        <v>754</v>
      </c>
      <c r="C11" s="411">
        <v>75412</v>
      </c>
      <c r="D11" s="419" t="s">
        <v>452</v>
      </c>
      <c r="E11" s="416" t="s">
        <v>454</v>
      </c>
      <c r="F11" s="418">
        <v>6590</v>
      </c>
      <c r="G11" s="412">
        <v>6589.92</v>
      </c>
    </row>
    <row r="12" spans="1:7" ht="33" customHeight="1">
      <c r="A12" s="420" t="s">
        <v>80</v>
      </c>
      <c r="B12" s="411">
        <v>754</v>
      </c>
      <c r="C12" s="411">
        <v>75412</v>
      </c>
      <c r="D12" s="419" t="s">
        <v>452</v>
      </c>
      <c r="E12" s="416" t="s">
        <v>455</v>
      </c>
      <c r="F12" s="412">
        <v>469.98</v>
      </c>
      <c r="G12" s="412">
        <v>469.98</v>
      </c>
    </row>
    <row r="13" spans="1:7" s="70" customFormat="1" ht="21" customHeight="1">
      <c r="A13" s="562" t="s">
        <v>33</v>
      </c>
      <c r="B13" s="563"/>
      <c r="C13" s="563"/>
      <c r="D13" s="563"/>
      <c r="E13" s="564"/>
      <c r="F13" s="413">
        <f>SUM(F6+F8+F9+F10+F11+F12)</f>
        <v>64904.98</v>
      </c>
      <c r="G13" s="413">
        <f>SUM(G6+G8+G9+G10+G11+G12)</f>
        <v>63624.14000000001</v>
      </c>
    </row>
    <row r="14" spans="6:7" ht="12.75">
      <c r="F14" s="158"/>
      <c r="G14" s="158"/>
    </row>
  </sheetData>
  <sheetProtection/>
  <mergeCells count="4">
    <mergeCell ref="A1:E1"/>
    <mergeCell ref="A13:E13"/>
    <mergeCell ref="A5:F5"/>
    <mergeCell ref="A7:F7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landscape" paperSize="9" r:id="rId1"/>
  <headerFooter alignWithMargins="0">
    <oddHeader>&amp;R&amp;9Załącznik nr 13
do  sprawozdania Wójta Gminy Łączna za 2013r.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571"/>
      <c r="B1" s="571"/>
      <c r="C1" s="571"/>
      <c r="D1" s="571"/>
      <c r="E1" s="571"/>
      <c r="F1" s="22"/>
      <c r="G1" s="22"/>
      <c r="H1" s="22"/>
      <c r="I1" s="22"/>
      <c r="J1" s="22"/>
      <c r="K1" s="22"/>
      <c r="L1" s="22"/>
    </row>
    <row r="2" spans="1:9" ht="19.5" customHeight="1">
      <c r="A2" s="571"/>
      <c r="B2" s="571"/>
      <c r="C2" s="571"/>
      <c r="D2" s="571"/>
      <c r="E2" s="571"/>
      <c r="F2" s="22"/>
      <c r="G2" s="22"/>
      <c r="H2" s="22"/>
      <c r="I2" s="22"/>
    </row>
    <row r="3" spans="1:5" ht="12.75">
      <c r="A3" s="64"/>
      <c r="B3" s="64"/>
      <c r="C3" s="64"/>
      <c r="D3" s="64"/>
      <c r="E3" s="64"/>
    </row>
    <row r="4" spans="1:5" ht="12.75">
      <c r="A4" s="64"/>
      <c r="B4" s="64"/>
      <c r="C4" s="64"/>
      <c r="D4" s="64"/>
      <c r="E4" s="269"/>
    </row>
    <row r="5" spans="1:12" ht="19.5" customHeight="1">
      <c r="A5" s="270"/>
      <c r="B5" s="270"/>
      <c r="C5" s="270"/>
      <c r="D5" s="270"/>
      <c r="E5" s="270"/>
      <c r="F5" s="26"/>
      <c r="G5" s="26"/>
      <c r="H5" s="26"/>
      <c r="I5" s="26"/>
      <c r="J5" s="26"/>
      <c r="K5" s="27"/>
      <c r="L5" s="27"/>
    </row>
    <row r="6" spans="1:12" ht="19.5" customHeight="1">
      <c r="A6" s="271"/>
      <c r="B6" s="271"/>
      <c r="C6" s="271"/>
      <c r="D6" s="272"/>
      <c r="E6" s="271"/>
      <c r="F6" s="26"/>
      <c r="G6" s="26"/>
      <c r="H6" s="26"/>
      <c r="I6" s="26"/>
      <c r="J6" s="26"/>
      <c r="K6" s="27"/>
      <c r="L6" s="27"/>
    </row>
    <row r="7" spans="1:12" ht="23.25" customHeight="1">
      <c r="A7" s="271"/>
      <c r="B7" s="271"/>
      <c r="C7" s="271"/>
      <c r="D7" s="272"/>
      <c r="E7" s="273"/>
      <c r="F7" s="26"/>
      <c r="G7" s="26"/>
      <c r="H7" s="26"/>
      <c r="I7" s="26"/>
      <c r="J7" s="26"/>
      <c r="K7" s="27"/>
      <c r="L7" s="27"/>
    </row>
    <row r="8" spans="1:12" ht="23.25" customHeight="1">
      <c r="A8" s="274"/>
      <c r="B8" s="274"/>
      <c r="C8" s="274"/>
      <c r="D8" s="272"/>
      <c r="E8" s="273"/>
      <c r="F8" s="26"/>
      <c r="G8" s="26"/>
      <c r="H8" s="26"/>
      <c r="I8" s="26"/>
      <c r="J8" s="26"/>
      <c r="K8" s="27"/>
      <c r="L8" s="27"/>
    </row>
    <row r="9" spans="1:12" ht="30" customHeight="1">
      <c r="A9" s="271"/>
      <c r="B9" s="271"/>
      <c r="C9" s="271"/>
      <c r="D9" s="272"/>
      <c r="E9" s="273"/>
      <c r="F9" s="26"/>
      <c r="G9" s="26"/>
      <c r="H9" s="26"/>
      <c r="I9" s="26"/>
      <c r="J9" s="26"/>
      <c r="K9" s="27"/>
      <c r="L9" s="27"/>
    </row>
    <row r="10" spans="1:12" ht="28.5" customHeight="1">
      <c r="A10" s="271"/>
      <c r="B10" s="271"/>
      <c r="C10" s="271"/>
      <c r="D10" s="272"/>
      <c r="E10" s="275"/>
      <c r="F10" s="26"/>
      <c r="G10" s="26"/>
      <c r="H10" s="26"/>
      <c r="I10" s="26"/>
      <c r="J10" s="26"/>
      <c r="K10" s="27"/>
      <c r="L10" s="27"/>
    </row>
    <row r="11" spans="1:12" ht="15">
      <c r="A11" s="276"/>
      <c r="B11" s="276"/>
      <c r="C11" s="276"/>
      <c r="D11" s="276"/>
      <c r="E11" s="276"/>
      <c r="F11" s="26"/>
      <c r="G11" s="26"/>
      <c r="H11" s="26"/>
      <c r="I11" s="26"/>
      <c r="J11" s="26"/>
      <c r="K11" s="27"/>
      <c r="L11" s="27"/>
    </row>
    <row r="12" spans="1:12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13
 do uchwały Rady Gminy nr  XXXIV/4/2010
z dnia  22 stycznia 2010r.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64">
      <selection activeCell="K90" sqref="K90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20.625" style="0" customWidth="1"/>
    <col min="4" max="4" width="8.625" style="0" customWidth="1"/>
    <col min="10" max="10" width="6.25390625" style="0" customWidth="1"/>
    <col min="12" max="12" width="5.625" style="0" customWidth="1"/>
    <col min="14" max="14" width="9.00390625" style="0" customWidth="1"/>
    <col min="15" max="15" width="5.875" style="0" customWidth="1"/>
    <col min="16" max="16" width="5.625" style="0" customWidth="1"/>
  </cols>
  <sheetData>
    <row r="1" spans="1:16" ht="12.75">
      <c r="A1" s="84"/>
      <c r="B1" s="84"/>
      <c r="C1" s="84"/>
      <c r="D1" s="84"/>
      <c r="E1" s="84"/>
      <c r="F1" s="85"/>
      <c r="G1" s="85"/>
      <c r="H1" s="85"/>
      <c r="I1" s="85"/>
      <c r="J1" s="85"/>
      <c r="K1" s="85"/>
      <c r="L1" s="85"/>
      <c r="M1" s="85"/>
      <c r="N1" s="76"/>
      <c r="O1" s="76"/>
      <c r="P1" s="86" t="s">
        <v>17</v>
      </c>
    </row>
    <row r="2" spans="1:16" ht="12.75">
      <c r="A2" s="424" t="s">
        <v>1</v>
      </c>
      <c r="B2" s="424" t="s">
        <v>2</v>
      </c>
      <c r="C2" s="424" t="s">
        <v>9</v>
      </c>
      <c r="D2" s="424" t="s">
        <v>50</v>
      </c>
      <c r="E2" s="428" t="s">
        <v>5</v>
      </c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8"/>
    </row>
    <row r="3" spans="1:16" ht="12.75">
      <c r="A3" s="440"/>
      <c r="B3" s="440"/>
      <c r="C3" s="440"/>
      <c r="D3" s="440"/>
      <c r="E3" s="424" t="s">
        <v>11</v>
      </c>
      <c r="F3" s="427" t="s">
        <v>5</v>
      </c>
      <c r="G3" s="427"/>
      <c r="H3" s="427"/>
      <c r="I3" s="427"/>
      <c r="J3" s="427"/>
      <c r="K3" s="427"/>
      <c r="L3" s="427"/>
      <c r="M3" s="424" t="s">
        <v>12</v>
      </c>
      <c r="N3" s="579" t="s">
        <v>5</v>
      </c>
      <c r="O3" s="580"/>
      <c r="P3" s="581"/>
    </row>
    <row r="4" spans="1:16" ht="12.75">
      <c r="A4" s="440"/>
      <c r="B4" s="440"/>
      <c r="C4" s="440"/>
      <c r="D4" s="440"/>
      <c r="E4" s="440"/>
      <c r="F4" s="428" t="s">
        <v>51</v>
      </c>
      <c r="G4" s="578"/>
      <c r="H4" s="424" t="s">
        <v>54</v>
      </c>
      <c r="I4" s="424" t="s">
        <v>55</v>
      </c>
      <c r="J4" s="424" t="s">
        <v>56</v>
      </c>
      <c r="K4" s="424" t="s">
        <v>28</v>
      </c>
      <c r="L4" s="424" t="s">
        <v>29</v>
      </c>
      <c r="M4" s="440"/>
      <c r="N4" s="427" t="s">
        <v>57</v>
      </c>
      <c r="O4" s="427" t="s">
        <v>61</v>
      </c>
      <c r="P4" s="427" t="s">
        <v>60</v>
      </c>
    </row>
    <row r="5" spans="1:16" ht="72">
      <c r="A5" s="425"/>
      <c r="B5" s="425"/>
      <c r="C5" s="425"/>
      <c r="D5" s="425"/>
      <c r="E5" s="425"/>
      <c r="F5" s="88" t="s">
        <v>52</v>
      </c>
      <c r="G5" s="88" t="s">
        <v>53</v>
      </c>
      <c r="H5" s="425"/>
      <c r="I5" s="425"/>
      <c r="J5" s="425"/>
      <c r="K5" s="425"/>
      <c r="L5" s="425"/>
      <c r="M5" s="425"/>
      <c r="N5" s="427"/>
      <c r="O5" s="427"/>
      <c r="P5" s="427"/>
    </row>
    <row r="6" spans="1:16" ht="12.7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</row>
    <row r="7" spans="1:16" ht="18.75" customHeight="1">
      <c r="A7" s="97" t="s">
        <v>116</v>
      </c>
      <c r="B7" s="120"/>
      <c r="C7" s="98" t="s">
        <v>130</v>
      </c>
      <c r="D7" s="114">
        <f aca="true" t="shared" si="0" ref="D7:N7">SUM(D8:D10)</f>
        <v>800175</v>
      </c>
      <c r="E7" s="114">
        <f t="shared" si="0"/>
        <v>42375</v>
      </c>
      <c r="F7" s="114">
        <f t="shared" si="0"/>
        <v>0</v>
      </c>
      <c r="G7" s="114">
        <f>SUM(G8:G10)</f>
        <v>42375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757800</v>
      </c>
      <c r="N7" s="115">
        <f t="shared" si="0"/>
        <v>757800</v>
      </c>
      <c r="O7" s="99">
        <v>0</v>
      </c>
      <c r="P7" s="99">
        <v>0</v>
      </c>
    </row>
    <row r="8" spans="1:16" ht="27.75" customHeight="1">
      <c r="A8" s="91"/>
      <c r="B8" s="121" t="s">
        <v>117</v>
      </c>
      <c r="C8" s="92" t="s">
        <v>131</v>
      </c>
      <c r="D8" s="95">
        <v>758075</v>
      </c>
      <c r="E8" s="95">
        <v>275</v>
      </c>
      <c r="F8" s="95">
        <v>0</v>
      </c>
      <c r="G8" s="95">
        <v>275</v>
      </c>
      <c r="H8" s="95">
        <v>0</v>
      </c>
      <c r="I8" s="95">
        <v>0</v>
      </c>
      <c r="J8" s="95"/>
      <c r="K8" s="95">
        <v>0</v>
      </c>
      <c r="L8" s="95">
        <v>0</v>
      </c>
      <c r="M8" s="95">
        <v>757800</v>
      </c>
      <c r="N8" s="96">
        <v>757800</v>
      </c>
      <c r="O8" s="96">
        <v>0</v>
      </c>
      <c r="P8" s="96">
        <v>0</v>
      </c>
    </row>
    <row r="9" spans="1:16" ht="18.75" customHeight="1">
      <c r="A9" s="91"/>
      <c r="B9" s="121" t="s">
        <v>132</v>
      </c>
      <c r="C9" s="92" t="s">
        <v>133</v>
      </c>
      <c r="D9" s="95">
        <v>2100</v>
      </c>
      <c r="E9" s="95">
        <v>2100</v>
      </c>
      <c r="F9" s="95">
        <v>0</v>
      </c>
      <c r="G9" s="95">
        <v>2100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6">
        <v>0</v>
      </c>
      <c r="O9" s="96">
        <v>0</v>
      </c>
      <c r="P9" s="96">
        <v>0</v>
      </c>
    </row>
    <row r="10" spans="1:16" ht="18.75" customHeight="1">
      <c r="A10" s="91"/>
      <c r="B10" s="121" t="s">
        <v>134</v>
      </c>
      <c r="C10" s="92" t="s">
        <v>135</v>
      </c>
      <c r="D10" s="95">
        <v>40000</v>
      </c>
      <c r="E10" s="95">
        <v>40000</v>
      </c>
      <c r="F10" s="95">
        <v>0</v>
      </c>
      <c r="G10" s="95">
        <v>40000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6">
        <v>0</v>
      </c>
      <c r="O10" s="96"/>
      <c r="P10" s="96">
        <v>0</v>
      </c>
    </row>
    <row r="11" spans="1:16" ht="33.75" customHeight="1">
      <c r="A11" s="100" t="s">
        <v>136</v>
      </c>
      <c r="B11" s="122"/>
      <c r="C11" s="101" t="s">
        <v>137</v>
      </c>
      <c r="D11" s="102">
        <f>SUM(D12)</f>
        <v>130000</v>
      </c>
      <c r="E11" s="102">
        <f>SUM(E12)</f>
        <v>130000</v>
      </c>
      <c r="F11" s="102">
        <v>0</v>
      </c>
      <c r="G11" s="102">
        <v>0</v>
      </c>
      <c r="H11" s="102">
        <f>SUM(H12)</f>
        <v>130000</v>
      </c>
      <c r="I11" s="102">
        <v>0</v>
      </c>
      <c r="J11" s="102">
        <v>0</v>
      </c>
      <c r="K11" s="102"/>
      <c r="L11" s="102">
        <v>0</v>
      </c>
      <c r="M11" s="102">
        <v>0</v>
      </c>
      <c r="N11" s="103">
        <v>0</v>
      </c>
      <c r="O11" s="103">
        <v>0</v>
      </c>
      <c r="P11" s="103">
        <v>0</v>
      </c>
    </row>
    <row r="12" spans="1:16" ht="16.5" customHeight="1">
      <c r="A12" s="91"/>
      <c r="B12" s="121" t="s">
        <v>138</v>
      </c>
      <c r="C12" s="92" t="s">
        <v>139</v>
      </c>
      <c r="D12" s="95">
        <v>130000</v>
      </c>
      <c r="E12" s="95">
        <v>130000</v>
      </c>
      <c r="F12" s="95">
        <v>0</v>
      </c>
      <c r="G12" s="95">
        <v>0</v>
      </c>
      <c r="H12" s="95">
        <v>130000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6">
        <v>0</v>
      </c>
      <c r="O12" s="96">
        <v>0</v>
      </c>
      <c r="P12" s="96">
        <v>0</v>
      </c>
    </row>
    <row r="13" spans="1:16" ht="12.75">
      <c r="A13" s="100" t="s">
        <v>140</v>
      </c>
      <c r="B13" s="122"/>
      <c r="C13" s="101" t="s">
        <v>141</v>
      </c>
      <c r="D13" s="102">
        <f aca="true" t="shared" si="1" ref="D13:J13">SUM(D14:D18)</f>
        <v>1144868</v>
      </c>
      <c r="E13" s="102">
        <f t="shared" si="1"/>
        <v>200368</v>
      </c>
      <c r="F13" s="102">
        <f t="shared" si="1"/>
        <v>52900</v>
      </c>
      <c r="G13" s="102">
        <f t="shared" si="1"/>
        <v>146868</v>
      </c>
      <c r="H13" s="102">
        <f t="shared" si="1"/>
        <v>0</v>
      </c>
      <c r="I13" s="102">
        <f t="shared" si="1"/>
        <v>600</v>
      </c>
      <c r="J13" s="102">
        <f t="shared" si="1"/>
        <v>0</v>
      </c>
      <c r="K13" s="102"/>
      <c r="L13" s="102"/>
      <c r="M13" s="102">
        <f>SUM(M14:M18)</f>
        <v>944500</v>
      </c>
      <c r="N13" s="102">
        <f>SUM(N14:N18)</f>
        <v>944500</v>
      </c>
      <c r="O13" s="103">
        <v>0</v>
      </c>
      <c r="P13" s="103">
        <v>0</v>
      </c>
    </row>
    <row r="14" spans="1:16" ht="18.75" customHeight="1">
      <c r="A14" s="91"/>
      <c r="B14" s="121" t="s">
        <v>142</v>
      </c>
      <c r="C14" s="92" t="s">
        <v>143</v>
      </c>
      <c r="D14" s="95">
        <v>24000</v>
      </c>
      <c r="E14" s="95">
        <v>24000</v>
      </c>
      <c r="F14" s="95">
        <v>0</v>
      </c>
      <c r="G14" s="95">
        <v>24000</v>
      </c>
      <c r="H14" s="95">
        <v>0</v>
      </c>
      <c r="I14" s="95"/>
      <c r="J14" s="95">
        <v>0</v>
      </c>
      <c r="K14" s="95">
        <v>0</v>
      </c>
      <c r="L14" s="95">
        <v>0</v>
      </c>
      <c r="M14" s="95">
        <v>0</v>
      </c>
      <c r="N14" s="96">
        <v>0</v>
      </c>
      <c r="O14" s="96">
        <v>0</v>
      </c>
      <c r="P14" s="96">
        <v>0</v>
      </c>
    </row>
    <row r="15" spans="1:16" ht="21" customHeight="1">
      <c r="A15" s="91"/>
      <c r="B15" s="121" t="s">
        <v>144</v>
      </c>
      <c r="C15" s="92" t="s">
        <v>145</v>
      </c>
      <c r="D15" s="95">
        <v>543800</v>
      </c>
      <c r="E15" s="95">
        <v>11500</v>
      </c>
      <c r="F15" s="95">
        <v>0</v>
      </c>
      <c r="G15" s="95">
        <v>11500</v>
      </c>
      <c r="H15" s="95">
        <v>0</v>
      </c>
      <c r="I15" s="95">
        <v>0</v>
      </c>
      <c r="J15" s="95"/>
      <c r="K15" s="95">
        <v>0</v>
      </c>
      <c r="L15" s="95">
        <v>0</v>
      </c>
      <c r="M15" s="95">
        <v>532300</v>
      </c>
      <c r="N15" s="96">
        <v>532300</v>
      </c>
      <c r="O15" s="96">
        <v>0</v>
      </c>
      <c r="P15" s="96">
        <v>0</v>
      </c>
    </row>
    <row r="16" spans="1:16" ht="18" customHeight="1">
      <c r="A16" s="92"/>
      <c r="B16" s="572">
        <v>60016</v>
      </c>
      <c r="C16" s="572" t="s">
        <v>146</v>
      </c>
      <c r="D16" s="95">
        <v>208000</v>
      </c>
      <c r="E16" s="95">
        <v>158000</v>
      </c>
      <c r="F16" s="95">
        <v>52900</v>
      </c>
      <c r="G16" s="95">
        <v>89500</v>
      </c>
      <c r="H16" s="95">
        <v>15000</v>
      </c>
      <c r="I16" s="95">
        <v>600</v>
      </c>
      <c r="J16" s="95">
        <v>0</v>
      </c>
      <c r="K16" s="95">
        <v>0</v>
      </c>
      <c r="L16" s="95">
        <v>0</v>
      </c>
      <c r="M16" s="95">
        <v>50000</v>
      </c>
      <c r="N16" s="96">
        <v>50000</v>
      </c>
      <c r="O16" s="96">
        <v>0</v>
      </c>
      <c r="P16" s="96">
        <v>0</v>
      </c>
    </row>
    <row r="17" spans="1:16" ht="18" customHeight="1">
      <c r="A17" s="92"/>
      <c r="B17" s="573"/>
      <c r="C17" s="573"/>
      <c r="D17" s="95">
        <f>SUM(G17:H17)</f>
        <v>6868</v>
      </c>
      <c r="E17" s="95">
        <f>SUM(G17:H17)</f>
        <v>6868</v>
      </c>
      <c r="F17" s="95"/>
      <c r="G17" s="95">
        <v>21868</v>
      </c>
      <c r="H17" s="95">
        <v>-15000</v>
      </c>
      <c r="I17" s="95"/>
      <c r="J17" s="95"/>
      <c r="K17" s="95"/>
      <c r="L17" s="95"/>
      <c r="M17" s="95"/>
      <c r="N17" s="96"/>
      <c r="O17" s="96"/>
      <c r="P17" s="96"/>
    </row>
    <row r="18" spans="1:16" ht="18.75" customHeight="1">
      <c r="A18" s="92"/>
      <c r="B18" s="92">
        <v>60095</v>
      </c>
      <c r="C18" s="92" t="s">
        <v>135</v>
      </c>
      <c r="D18" s="95">
        <v>362200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104">
        <v>0</v>
      </c>
      <c r="K18" s="95">
        <v>0</v>
      </c>
      <c r="L18" s="95">
        <v>0</v>
      </c>
      <c r="M18" s="95">
        <v>362200</v>
      </c>
      <c r="N18" s="96">
        <v>362200</v>
      </c>
      <c r="O18" s="96">
        <v>0</v>
      </c>
      <c r="P18" s="96">
        <v>0</v>
      </c>
    </row>
    <row r="19" spans="1:16" ht="21" customHeight="1">
      <c r="A19" s="110">
        <v>700</v>
      </c>
      <c r="B19" s="110"/>
      <c r="C19" s="110" t="s">
        <v>147</v>
      </c>
      <c r="D19" s="111">
        <f>SUM(D20)</f>
        <v>26000</v>
      </c>
      <c r="E19" s="111">
        <f>SUM(E20)</f>
        <v>26000</v>
      </c>
      <c r="F19" s="111">
        <v>0</v>
      </c>
      <c r="G19" s="111">
        <f>SUM(G20)</f>
        <v>26000</v>
      </c>
      <c r="H19" s="111">
        <v>0</v>
      </c>
      <c r="I19" s="111">
        <v>0</v>
      </c>
      <c r="J19" s="112">
        <v>0</v>
      </c>
      <c r="K19" s="111">
        <v>0</v>
      </c>
      <c r="L19" s="111">
        <v>0</v>
      </c>
      <c r="M19" s="111">
        <v>0</v>
      </c>
      <c r="N19" s="113">
        <v>0</v>
      </c>
      <c r="O19" s="113">
        <v>0</v>
      </c>
      <c r="P19" s="113">
        <v>0</v>
      </c>
    </row>
    <row r="20" spans="1:16" ht="22.5" customHeight="1">
      <c r="A20" s="106"/>
      <c r="B20" s="106">
        <v>70005</v>
      </c>
      <c r="C20" s="106" t="s">
        <v>148</v>
      </c>
      <c r="D20" s="107">
        <v>26000</v>
      </c>
      <c r="E20" s="107">
        <v>26000</v>
      </c>
      <c r="F20" s="107">
        <v>0</v>
      </c>
      <c r="G20" s="107">
        <v>26000</v>
      </c>
      <c r="H20" s="107">
        <v>0</v>
      </c>
      <c r="I20" s="107">
        <v>0</v>
      </c>
      <c r="J20" s="108">
        <v>0</v>
      </c>
      <c r="K20" s="107">
        <v>0</v>
      </c>
      <c r="L20" s="107">
        <v>0</v>
      </c>
      <c r="M20" s="107">
        <v>0</v>
      </c>
      <c r="N20" s="109">
        <v>0</v>
      </c>
      <c r="O20" s="109">
        <v>0</v>
      </c>
      <c r="P20" s="109">
        <v>0</v>
      </c>
    </row>
    <row r="21" spans="1:16" ht="16.5" customHeight="1">
      <c r="A21" s="110">
        <v>710</v>
      </c>
      <c r="B21" s="110"/>
      <c r="C21" s="110" t="s">
        <v>149</v>
      </c>
      <c r="D21" s="111">
        <f>SUM(D22:D24)</f>
        <v>62211</v>
      </c>
      <c r="E21" s="111">
        <f>SUM(E22:E24)</f>
        <v>62211</v>
      </c>
      <c r="F21" s="111">
        <v>0</v>
      </c>
      <c r="G21" s="111">
        <f>SUM(G22:G24)</f>
        <v>62211</v>
      </c>
      <c r="H21" s="111">
        <v>0</v>
      </c>
      <c r="I21" s="111">
        <v>0</v>
      </c>
      <c r="J21" s="112">
        <v>0</v>
      </c>
      <c r="K21" s="111">
        <v>0</v>
      </c>
      <c r="L21" s="111">
        <v>0</v>
      </c>
      <c r="M21" s="111">
        <v>0</v>
      </c>
      <c r="N21" s="113">
        <v>0</v>
      </c>
      <c r="O21" s="113">
        <v>0</v>
      </c>
      <c r="P21" s="113">
        <v>0</v>
      </c>
    </row>
    <row r="22" spans="1:16" ht="23.25" customHeight="1">
      <c r="A22" s="106"/>
      <c r="B22" s="106">
        <v>71004</v>
      </c>
      <c r="C22" s="106" t="s">
        <v>150</v>
      </c>
      <c r="D22" s="107">
        <v>60000</v>
      </c>
      <c r="E22" s="107">
        <v>60000</v>
      </c>
      <c r="F22" s="107">
        <v>0</v>
      </c>
      <c r="G22" s="107">
        <v>60000</v>
      </c>
      <c r="H22" s="107">
        <v>0</v>
      </c>
      <c r="I22" s="107">
        <v>0</v>
      </c>
      <c r="J22" s="108">
        <v>0</v>
      </c>
      <c r="K22" s="107">
        <v>0</v>
      </c>
      <c r="L22" s="107">
        <v>0</v>
      </c>
      <c r="M22" s="107">
        <v>0</v>
      </c>
      <c r="N22" s="109">
        <v>0</v>
      </c>
      <c r="O22" s="109">
        <v>0</v>
      </c>
      <c r="P22" s="109">
        <v>0</v>
      </c>
    </row>
    <row r="23" spans="1:16" ht="15.75" customHeight="1">
      <c r="A23" s="106"/>
      <c r="B23" s="106">
        <v>71035</v>
      </c>
      <c r="C23" s="106" t="s">
        <v>151</v>
      </c>
      <c r="D23" s="107">
        <v>1711</v>
      </c>
      <c r="E23" s="107">
        <v>1711</v>
      </c>
      <c r="F23" s="107">
        <v>0</v>
      </c>
      <c r="G23" s="107">
        <v>1711</v>
      </c>
      <c r="H23" s="107">
        <v>0</v>
      </c>
      <c r="I23" s="107">
        <v>0</v>
      </c>
      <c r="J23" s="108">
        <v>0</v>
      </c>
      <c r="K23" s="107">
        <v>0</v>
      </c>
      <c r="L23" s="107">
        <v>0</v>
      </c>
      <c r="M23" s="107">
        <v>0</v>
      </c>
      <c r="N23" s="109">
        <v>0</v>
      </c>
      <c r="O23" s="109">
        <v>0</v>
      </c>
      <c r="P23" s="109">
        <v>0</v>
      </c>
    </row>
    <row r="24" spans="1:16" ht="18" customHeight="1">
      <c r="A24" s="106"/>
      <c r="B24" s="106">
        <v>71095</v>
      </c>
      <c r="C24" s="106" t="s">
        <v>135</v>
      </c>
      <c r="D24" s="107">
        <v>500</v>
      </c>
      <c r="E24" s="107">
        <v>500</v>
      </c>
      <c r="F24" s="107">
        <v>0</v>
      </c>
      <c r="G24" s="107">
        <v>500</v>
      </c>
      <c r="H24" s="107">
        <v>0</v>
      </c>
      <c r="I24" s="107">
        <v>0</v>
      </c>
      <c r="J24" s="108">
        <v>0</v>
      </c>
      <c r="K24" s="107">
        <v>0</v>
      </c>
      <c r="L24" s="107">
        <v>0</v>
      </c>
      <c r="M24" s="107">
        <v>0</v>
      </c>
      <c r="N24" s="109">
        <v>0</v>
      </c>
      <c r="O24" s="109">
        <v>0</v>
      </c>
      <c r="P24" s="109">
        <v>0</v>
      </c>
    </row>
    <row r="25" spans="1:16" ht="15.75" customHeight="1">
      <c r="A25" s="110">
        <v>750</v>
      </c>
      <c r="B25" s="110"/>
      <c r="C25" s="110" t="s">
        <v>152</v>
      </c>
      <c r="D25" s="111">
        <f>SUM(D26:D30)</f>
        <v>1385100</v>
      </c>
      <c r="E25" s="111">
        <f>SUM(E26:E30)</f>
        <v>1290375</v>
      </c>
      <c r="F25" s="111">
        <f>SUM(F26:F30)</f>
        <v>990775</v>
      </c>
      <c r="G25" s="111">
        <f>SUM(G26:G30)</f>
        <v>209100</v>
      </c>
      <c r="H25" s="111">
        <v>0</v>
      </c>
      <c r="I25" s="111">
        <f>SUM(I26:I30)</f>
        <v>90500</v>
      </c>
      <c r="J25" s="112">
        <v>0</v>
      </c>
      <c r="K25" s="111">
        <v>0</v>
      </c>
      <c r="L25" s="111">
        <v>0</v>
      </c>
      <c r="M25" s="111">
        <f>SUM(M26:M30)</f>
        <v>94725</v>
      </c>
      <c r="N25" s="111">
        <f>SUM(N26:N30)</f>
        <v>94725</v>
      </c>
      <c r="O25" s="113">
        <v>0</v>
      </c>
      <c r="P25" s="113">
        <v>0</v>
      </c>
    </row>
    <row r="26" spans="1:16" ht="16.5" customHeight="1">
      <c r="A26" s="106"/>
      <c r="B26" s="106">
        <v>75011</v>
      </c>
      <c r="C26" s="106" t="s">
        <v>153</v>
      </c>
      <c r="D26" s="107">
        <v>47775</v>
      </c>
      <c r="E26" s="107">
        <v>47775</v>
      </c>
      <c r="F26" s="107">
        <v>41775</v>
      </c>
      <c r="G26" s="107">
        <v>6000</v>
      </c>
      <c r="H26" s="107">
        <v>0</v>
      </c>
      <c r="I26" s="107">
        <v>0</v>
      </c>
      <c r="J26" s="108">
        <v>0</v>
      </c>
      <c r="K26" s="107">
        <v>0</v>
      </c>
      <c r="L26" s="107">
        <v>0</v>
      </c>
      <c r="M26" s="107">
        <v>0</v>
      </c>
      <c r="N26" s="109">
        <v>0</v>
      </c>
      <c r="O26" s="109">
        <v>0</v>
      </c>
      <c r="P26" s="109">
        <v>0</v>
      </c>
    </row>
    <row r="27" spans="1:16" ht="12.75" customHeight="1">
      <c r="A27" s="106"/>
      <c r="B27" s="106">
        <v>75022</v>
      </c>
      <c r="C27" s="106" t="s">
        <v>154</v>
      </c>
      <c r="D27" s="107">
        <v>83000</v>
      </c>
      <c r="E27" s="107">
        <v>83000</v>
      </c>
      <c r="F27" s="107">
        <v>0</v>
      </c>
      <c r="G27" s="107">
        <v>5000</v>
      </c>
      <c r="H27" s="107">
        <v>0</v>
      </c>
      <c r="I27" s="107">
        <v>78000</v>
      </c>
      <c r="J27" s="108">
        <v>0</v>
      </c>
      <c r="K27" s="107">
        <v>0</v>
      </c>
      <c r="L27" s="107">
        <v>0</v>
      </c>
      <c r="M27" s="107">
        <v>0</v>
      </c>
      <c r="N27" s="109">
        <v>0</v>
      </c>
      <c r="O27" s="109">
        <v>0</v>
      </c>
      <c r="P27" s="109">
        <v>0</v>
      </c>
    </row>
    <row r="28" spans="1:16" ht="18" customHeight="1">
      <c r="A28" s="106"/>
      <c r="B28" s="106">
        <v>75023</v>
      </c>
      <c r="C28" s="106" t="s">
        <v>155</v>
      </c>
      <c r="D28" s="107">
        <v>1230325</v>
      </c>
      <c r="E28" s="107">
        <v>1135600</v>
      </c>
      <c r="F28" s="107">
        <v>949000</v>
      </c>
      <c r="G28" s="107">
        <v>186100</v>
      </c>
      <c r="H28" s="107">
        <v>0</v>
      </c>
      <c r="I28" s="107">
        <v>500</v>
      </c>
      <c r="J28" s="108">
        <v>0</v>
      </c>
      <c r="K28" s="107">
        <v>0</v>
      </c>
      <c r="L28" s="107">
        <v>0</v>
      </c>
      <c r="M28" s="107">
        <v>94725</v>
      </c>
      <c r="N28" s="109">
        <v>94725</v>
      </c>
      <c r="O28" s="109">
        <v>0</v>
      </c>
      <c r="P28" s="109">
        <v>0</v>
      </c>
    </row>
    <row r="29" spans="1:16" ht="24" customHeight="1">
      <c r="A29" s="106"/>
      <c r="B29" s="106">
        <v>75075</v>
      </c>
      <c r="C29" s="106" t="s">
        <v>156</v>
      </c>
      <c r="D29" s="107">
        <v>12000</v>
      </c>
      <c r="E29" s="107">
        <v>12000</v>
      </c>
      <c r="F29" s="107">
        <v>0</v>
      </c>
      <c r="G29" s="107">
        <v>12000</v>
      </c>
      <c r="H29" s="107">
        <v>0</v>
      </c>
      <c r="I29" s="107">
        <v>0</v>
      </c>
      <c r="J29" s="108">
        <v>0</v>
      </c>
      <c r="K29" s="107">
        <v>0</v>
      </c>
      <c r="L29" s="107">
        <v>0</v>
      </c>
      <c r="M29" s="107">
        <v>0</v>
      </c>
      <c r="N29" s="109">
        <v>0</v>
      </c>
      <c r="O29" s="109">
        <v>0</v>
      </c>
      <c r="P29" s="109">
        <v>0</v>
      </c>
    </row>
    <row r="30" spans="1:16" ht="16.5" customHeight="1">
      <c r="A30" s="106"/>
      <c r="B30" s="106">
        <v>75095</v>
      </c>
      <c r="C30" s="106" t="s">
        <v>135</v>
      </c>
      <c r="D30" s="107">
        <v>12000</v>
      </c>
      <c r="E30" s="107">
        <v>12000</v>
      </c>
      <c r="F30" s="107">
        <v>0</v>
      </c>
      <c r="G30" s="107">
        <v>0</v>
      </c>
      <c r="H30" s="107">
        <v>0</v>
      </c>
      <c r="I30" s="107">
        <v>12000</v>
      </c>
      <c r="J30" s="108">
        <v>0</v>
      </c>
      <c r="K30" s="107">
        <v>0</v>
      </c>
      <c r="L30" s="107">
        <v>0</v>
      </c>
      <c r="M30" s="107">
        <v>0</v>
      </c>
      <c r="N30" s="109">
        <v>0</v>
      </c>
      <c r="O30" s="109">
        <v>0</v>
      </c>
      <c r="P30" s="109">
        <v>0</v>
      </c>
    </row>
    <row r="31" spans="1:16" ht="49.5" customHeight="1">
      <c r="A31" s="110">
        <v>751</v>
      </c>
      <c r="B31" s="110"/>
      <c r="C31" s="110" t="s">
        <v>157</v>
      </c>
      <c r="D31" s="111">
        <f aca="true" t="shared" si="2" ref="D31:P31">SUM(D32)</f>
        <v>876</v>
      </c>
      <c r="E31" s="111">
        <f t="shared" si="2"/>
        <v>876</v>
      </c>
      <c r="F31" s="111">
        <f t="shared" si="2"/>
        <v>876</v>
      </c>
      <c r="G31" s="111">
        <f t="shared" si="2"/>
        <v>0</v>
      </c>
      <c r="H31" s="111">
        <f t="shared" si="2"/>
        <v>0</v>
      </c>
      <c r="I31" s="111">
        <f t="shared" si="2"/>
        <v>0</v>
      </c>
      <c r="J31" s="111">
        <f t="shared" si="2"/>
        <v>0</v>
      </c>
      <c r="K31" s="111">
        <f t="shared" si="2"/>
        <v>0</v>
      </c>
      <c r="L31" s="111">
        <f t="shared" si="2"/>
        <v>0</v>
      </c>
      <c r="M31" s="111">
        <f t="shared" si="2"/>
        <v>0</v>
      </c>
      <c r="N31" s="111">
        <f t="shared" si="2"/>
        <v>0</v>
      </c>
      <c r="O31" s="111">
        <f t="shared" si="2"/>
        <v>0</v>
      </c>
      <c r="P31" s="111">
        <f t="shared" si="2"/>
        <v>0</v>
      </c>
    </row>
    <row r="32" spans="1:16" ht="34.5" customHeight="1">
      <c r="A32" s="106"/>
      <c r="B32" s="106">
        <v>75101</v>
      </c>
      <c r="C32" s="106" t="s">
        <v>158</v>
      </c>
      <c r="D32" s="107">
        <v>876</v>
      </c>
      <c r="E32" s="107">
        <v>876</v>
      </c>
      <c r="F32" s="107">
        <v>876</v>
      </c>
      <c r="G32" s="107">
        <v>0</v>
      </c>
      <c r="H32" s="107">
        <v>0</v>
      </c>
      <c r="I32" s="107">
        <v>0</v>
      </c>
      <c r="J32" s="108">
        <v>0</v>
      </c>
      <c r="K32" s="107">
        <v>0</v>
      </c>
      <c r="L32" s="107">
        <v>0</v>
      </c>
      <c r="M32" s="107">
        <v>0</v>
      </c>
      <c r="N32" s="109">
        <v>0</v>
      </c>
      <c r="O32" s="109">
        <v>0</v>
      </c>
      <c r="P32" s="109">
        <v>0</v>
      </c>
    </row>
    <row r="33" spans="1:16" ht="36" customHeight="1">
      <c r="A33" s="110">
        <v>754</v>
      </c>
      <c r="B33" s="110"/>
      <c r="C33" s="110" t="s">
        <v>159</v>
      </c>
      <c r="D33" s="111">
        <f>SUM(D34:D36)</f>
        <v>85000</v>
      </c>
      <c r="E33" s="111">
        <f>SUM(E34:E36)</f>
        <v>75000</v>
      </c>
      <c r="F33" s="111">
        <f>SUM(F34:F36)</f>
        <v>14000</v>
      </c>
      <c r="G33" s="111">
        <f>SUM(G34:G36)</f>
        <v>61000</v>
      </c>
      <c r="H33" s="111">
        <v>0</v>
      </c>
      <c r="I33" s="111">
        <v>0</v>
      </c>
      <c r="J33" s="112">
        <v>0</v>
      </c>
      <c r="K33" s="111">
        <v>0</v>
      </c>
      <c r="L33" s="111">
        <v>0</v>
      </c>
      <c r="M33" s="111">
        <f>SUM(M34:M36)</f>
        <v>10000</v>
      </c>
      <c r="N33" s="111">
        <f>SUM(N34:N36)</f>
        <v>10000</v>
      </c>
      <c r="O33" s="113">
        <v>0</v>
      </c>
      <c r="P33" s="113">
        <v>0</v>
      </c>
    </row>
    <row r="34" spans="1:16" ht="35.25" customHeight="1">
      <c r="A34" s="106"/>
      <c r="B34" s="106">
        <v>75411</v>
      </c>
      <c r="C34" s="106" t="s">
        <v>160</v>
      </c>
      <c r="D34" s="107">
        <v>30000</v>
      </c>
      <c r="E34" s="107">
        <v>30000</v>
      </c>
      <c r="F34" s="107">
        <v>0</v>
      </c>
      <c r="G34" s="107">
        <v>30000</v>
      </c>
      <c r="H34" s="107">
        <v>0</v>
      </c>
      <c r="I34" s="107">
        <v>0</v>
      </c>
      <c r="J34" s="108">
        <v>0</v>
      </c>
      <c r="K34" s="107">
        <v>0</v>
      </c>
      <c r="L34" s="107">
        <v>0</v>
      </c>
      <c r="M34" s="107">
        <v>0</v>
      </c>
      <c r="N34" s="109">
        <v>0</v>
      </c>
      <c r="O34" s="109">
        <v>0</v>
      </c>
      <c r="P34" s="109">
        <v>0</v>
      </c>
    </row>
    <row r="35" spans="1:16" ht="16.5" customHeight="1">
      <c r="A35" s="106"/>
      <c r="B35" s="106">
        <v>75412</v>
      </c>
      <c r="C35" s="106" t="s">
        <v>161</v>
      </c>
      <c r="D35" s="107">
        <v>53000</v>
      </c>
      <c r="E35" s="107">
        <v>43000</v>
      </c>
      <c r="F35" s="107">
        <v>14000</v>
      </c>
      <c r="G35" s="107">
        <v>29000</v>
      </c>
      <c r="H35" s="107">
        <v>0</v>
      </c>
      <c r="I35" s="107">
        <v>0</v>
      </c>
      <c r="J35" s="108">
        <v>0</v>
      </c>
      <c r="K35" s="107">
        <v>0</v>
      </c>
      <c r="L35" s="107">
        <v>0</v>
      </c>
      <c r="M35" s="107">
        <v>10000</v>
      </c>
      <c r="N35" s="109">
        <v>10000</v>
      </c>
      <c r="O35" s="109">
        <v>0</v>
      </c>
      <c r="P35" s="109">
        <v>0</v>
      </c>
    </row>
    <row r="36" spans="1:16" ht="15.75" customHeight="1">
      <c r="A36" s="106"/>
      <c r="B36" s="106">
        <v>75421</v>
      </c>
      <c r="C36" s="106" t="s">
        <v>162</v>
      </c>
      <c r="D36" s="107">
        <v>2000</v>
      </c>
      <c r="E36" s="107">
        <v>2000</v>
      </c>
      <c r="F36" s="107">
        <v>0</v>
      </c>
      <c r="G36" s="107">
        <v>2000</v>
      </c>
      <c r="H36" s="107">
        <v>0</v>
      </c>
      <c r="I36" s="107">
        <v>0</v>
      </c>
      <c r="J36" s="108">
        <v>0</v>
      </c>
      <c r="K36" s="107">
        <v>0</v>
      </c>
      <c r="L36" s="107">
        <v>0</v>
      </c>
      <c r="M36" s="107">
        <v>0</v>
      </c>
      <c r="N36" s="109">
        <v>0</v>
      </c>
      <c r="O36" s="109">
        <v>0</v>
      </c>
      <c r="P36" s="109">
        <v>0</v>
      </c>
    </row>
    <row r="37" spans="1:16" ht="92.25" customHeight="1">
      <c r="A37" s="110">
        <v>756</v>
      </c>
      <c r="B37" s="116"/>
      <c r="C37" s="116" t="s">
        <v>163</v>
      </c>
      <c r="D37" s="112">
        <f aca="true" t="shared" si="3" ref="D37:P37">SUM(D38)</f>
        <v>34000</v>
      </c>
      <c r="E37" s="112">
        <f t="shared" si="3"/>
        <v>34000</v>
      </c>
      <c r="F37" s="112">
        <f t="shared" si="3"/>
        <v>13000</v>
      </c>
      <c r="G37" s="112">
        <f t="shared" si="3"/>
        <v>21000</v>
      </c>
      <c r="H37" s="112">
        <f t="shared" si="3"/>
        <v>0</v>
      </c>
      <c r="I37" s="112">
        <f t="shared" si="3"/>
        <v>0</v>
      </c>
      <c r="J37" s="112">
        <f t="shared" si="3"/>
        <v>0</v>
      </c>
      <c r="K37" s="112">
        <f t="shared" si="3"/>
        <v>0</v>
      </c>
      <c r="L37" s="112">
        <f t="shared" si="3"/>
        <v>0</v>
      </c>
      <c r="M37" s="112">
        <f t="shared" si="3"/>
        <v>0</v>
      </c>
      <c r="N37" s="112">
        <f t="shared" si="3"/>
        <v>0</v>
      </c>
      <c r="O37" s="112">
        <f t="shared" si="3"/>
        <v>0</v>
      </c>
      <c r="P37" s="112">
        <f t="shared" si="3"/>
        <v>0</v>
      </c>
    </row>
    <row r="38" spans="1:16" ht="36.75" customHeight="1">
      <c r="A38" s="106"/>
      <c r="B38" s="106">
        <v>75647</v>
      </c>
      <c r="C38" s="106" t="s">
        <v>164</v>
      </c>
      <c r="D38" s="107">
        <v>34000</v>
      </c>
      <c r="E38" s="107">
        <v>34000</v>
      </c>
      <c r="F38" s="107">
        <v>13000</v>
      </c>
      <c r="G38" s="107">
        <v>21000</v>
      </c>
      <c r="H38" s="107">
        <v>0</v>
      </c>
      <c r="I38" s="107">
        <v>0</v>
      </c>
      <c r="J38" s="108">
        <v>0</v>
      </c>
      <c r="K38" s="107">
        <v>0</v>
      </c>
      <c r="L38" s="107">
        <v>0</v>
      </c>
      <c r="M38" s="107">
        <v>0</v>
      </c>
      <c r="N38" s="109">
        <v>0</v>
      </c>
      <c r="O38" s="109">
        <v>0</v>
      </c>
      <c r="P38" s="109">
        <v>0</v>
      </c>
    </row>
    <row r="39" spans="1:16" ht="24.75" customHeight="1">
      <c r="A39" s="110">
        <v>757</v>
      </c>
      <c r="B39" s="110"/>
      <c r="C39" s="110" t="s">
        <v>165</v>
      </c>
      <c r="D39" s="111">
        <f aca="true" t="shared" si="4" ref="D39:K39">SUM(D40)</f>
        <v>240000</v>
      </c>
      <c r="E39" s="111">
        <f t="shared" si="4"/>
        <v>240000</v>
      </c>
      <c r="F39" s="111">
        <f t="shared" si="4"/>
        <v>0</v>
      </c>
      <c r="G39" s="111">
        <f t="shared" si="4"/>
        <v>0</v>
      </c>
      <c r="H39" s="111">
        <f t="shared" si="4"/>
        <v>0</v>
      </c>
      <c r="I39" s="111">
        <f t="shared" si="4"/>
        <v>0</v>
      </c>
      <c r="J39" s="112">
        <f t="shared" si="4"/>
        <v>0</v>
      </c>
      <c r="K39" s="111">
        <f t="shared" si="4"/>
        <v>240000</v>
      </c>
      <c r="L39" s="111">
        <v>0</v>
      </c>
      <c r="M39" s="111">
        <v>0</v>
      </c>
      <c r="N39" s="113">
        <v>0</v>
      </c>
      <c r="O39" s="113">
        <v>0</v>
      </c>
      <c r="P39" s="113">
        <v>0</v>
      </c>
    </row>
    <row r="40" spans="1:16" ht="36" customHeight="1">
      <c r="A40" s="106"/>
      <c r="B40" s="106">
        <v>75702</v>
      </c>
      <c r="C40" s="106" t="s">
        <v>166</v>
      </c>
      <c r="D40" s="107">
        <v>240000</v>
      </c>
      <c r="E40" s="107">
        <v>240000</v>
      </c>
      <c r="F40" s="107">
        <v>0</v>
      </c>
      <c r="G40" s="107">
        <v>0</v>
      </c>
      <c r="H40" s="107">
        <v>0</v>
      </c>
      <c r="I40" s="107">
        <v>0</v>
      </c>
      <c r="J40" s="108">
        <v>0</v>
      </c>
      <c r="K40" s="107">
        <v>240000</v>
      </c>
      <c r="L40" s="107">
        <v>0</v>
      </c>
      <c r="M40" s="107">
        <v>0</v>
      </c>
      <c r="N40" s="109">
        <v>0</v>
      </c>
      <c r="O40" s="109">
        <v>0</v>
      </c>
      <c r="P40" s="109">
        <v>0</v>
      </c>
    </row>
    <row r="41" spans="1:16" ht="14.25" customHeight="1">
      <c r="A41" s="110">
        <v>758</v>
      </c>
      <c r="B41" s="110"/>
      <c r="C41" s="110" t="s">
        <v>167</v>
      </c>
      <c r="D41" s="111">
        <f aca="true" t="shared" si="5" ref="D41:J41">SUM(D42)</f>
        <v>80000</v>
      </c>
      <c r="E41" s="111">
        <f t="shared" si="5"/>
        <v>80000</v>
      </c>
      <c r="F41" s="111">
        <f t="shared" si="5"/>
        <v>0</v>
      </c>
      <c r="G41" s="111">
        <f t="shared" si="5"/>
        <v>80000</v>
      </c>
      <c r="H41" s="111">
        <f t="shared" si="5"/>
        <v>0</v>
      </c>
      <c r="I41" s="111">
        <f t="shared" si="5"/>
        <v>0</v>
      </c>
      <c r="J41" s="112">
        <f t="shared" si="5"/>
        <v>0</v>
      </c>
      <c r="K41" s="111">
        <v>0</v>
      </c>
      <c r="L41" s="111">
        <v>0</v>
      </c>
      <c r="M41" s="111">
        <v>0</v>
      </c>
      <c r="N41" s="113">
        <v>0</v>
      </c>
      <c r="O41" s="113">
        <v>0</v>
      </c>
      <c r="P41" s="113">
        <v>0</v>
      </c>
    </row>
    <row r="42" spans="1:16" ht="15.75" customHeight="1">
      <c r="A42" s="106"/>
      <c r="B42" s="106">
        <v>75818</v>
      </c>
      <c r="C42" s="106" t="s">
        <v>168</v>
      </c>
      <c r="D42" s="107">
        <v>80000</v>
      </c>
      <c r="E42" s="107">
        <v>80000</v>
      </c>
      <c r="F42" s="107">
        <v>0</v>
      </c>
      <c r="G42" s="107">
        <v>80000</v>
      </c>
      <c r="H42" s="107">
        <v>0</v>
      </c>
      <c r="I42" s="107">
        <v>0</v>
      </c>
      <c r="J42" s="108">
        <v>0</v>
      </c>
      <c r="K42" s="107">
        <v>0</v>
      </c>
      <c r="L42" s="107">
        <v>0</v>
      </c>
      <c r="M42" s="107">
        <v>0</v>
      </c>
      <c r="N42" s="109">
        <v>0</v>
      </c>
      <c r="O42" s="109">
        <v>0</v>
      </c>
      <c r="P42" s="109">
        <v>0</v>
      </c>
    </row>
    <row r="43" spans="1:16" ht="15" customHeight="1">
      <c r="A43" s="110">
        <v>801</v>
      </c>
      <c r="B43" s="110"/>
      <c r="C43" s="110" t="s">
        <v>169</v>
      </c>
      <c r="D43" s="111">
        <f>SUM(D44:D53)</f>
        <v>8551323</v>
      </c>
      <c r="E43" s="111">
        <f aca="true" t="shared" si="6" ref="E43:P43">SUM(E44:E53)</f>
        <v>4861323</v>
      </c>
      <c r="F43" s="111">
        <f t="shared" si="6"/>
        <v>3817746</v>
      </c>
      <c r="G43" s="111">
        <f t="shared" si="6"/>
        <v>804277</v>
      </c>
      <c r="H43" s="111">
        <f t="shared" si="6"/>
        <v>19000</v>
      </c>
      <c r="I43" s="111">
        <f t="shared" si="6"/>
        <v>220300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3690000</v>
      </c>
      <c r="N43" s="111">
        <f t="shared" si="6"/>
        <v>3690000</v>
      </c>
      <c r="O43" s="111">
        <f t="shared" si="6"/>
        <v>0</v>
      </c>
      <c r="P43" s="111">
        <f t="shared" si="6"/>
        <v>0</v>
      </c>
    </row>
    <row r="44" spans="1:16" ht="15" customHeight="1">
      <c r="A44" s="106"/>
      <c r="B44" s="572">
        <v>80101</v>
      </c>
      <c r="C44" s="572" t="s">
        <v>170</v>
      </c>
      <c r="D44" s="107">
        <v>2929937</v>
      </c>
      <c r="E44" s="107">
        <v>2929937</v>
      </c>
      <c r="F44" s="107">
        <v>2332602</v>
      </c>
      <c r="G44" s="107">
        <v>462835</v>
      </c>
      <c r="H44" s="107">
        <v>0</v>
      </c>
      <c r="I44" s="107">
        <v>134500</v>
      </c>
      <c r="J44" s="108">
        <v>0</v>
      </c>
      <c r="K44" s="107">
        <v>0</v>
      </c>
      <c r="L44" s="107">
        <v>0</v>
      </c>
      <c r="M44" s="107">
        <v>0</v>
      </c>
      <c r="N44" s="109">
        <v>0</v>
      </c>
      <c r="O44" s="109">
        <v>0</v>
      </c>
      <c r="P44" s="109">
        <v>0</v>
      </c>
    </row>
    <row r="45" spans="1:16" ht="15" customHeight="1">
      <c r="A45" s="106"/>
      <c r="B45" s="573"/>
      <c r="C45" s="573"/>
      <c r="D45" s="107">
        <f>SUM(F45)</f>
        <v>-23114</v>
      </c>
      <c r="E45" s="107">
        <f>SUM(F45)</f>
        <v>-23114</v>
      </c>
      <c r="F45" s="107">
        <v>-23114</v>
      </c>
      <c r="G45" s="107"/>
      <c r="H45" s="107"/>
      <c r="I45" s="107"/>
      <c r="J45" s="108"/>
      <c r="K45" s="107"/>
      <c r="L45" s="107"/>
      <c r="M45" s="107"/>
      <c r="N45" s="109"/>
      <c r="O45" s="109"/>
      <c r="P45" s="109"/>
    </row>
    <row r="46" spans="1:16" ht="27" customHeight="1">
      <c r="A46" s="106"/>
      <c r="B46" s="106">
        <v>80103</v>
      </c>
      <c r="C46" s="106" t="s">
        <v>171</v>
      </c>
      <c r="D46" s="107">
        <v>256450</v>
      </c>
      <c r="E46" s="107">
        <v>256450</v>
      </c>
      <c r="F46" s="107">
        <v>215900</v>
      </c>
      <c r="G46" s="107">
        <v>24750</v>
      </c>
      <c r="H46" s="107">
        <v>0</v>
      </c>
      <c r="I46" s="107">
        <v>15800</v>
      </c>
      <c r="J46" s="108">
        <v>0</v>
      </c>
      <c r="K46" s="107">
        <v>0</v>
      </c>
      <c r="L46" s="107">
        <v>0</v>
      </c>
      <c r="M46" s="107">
        <v>0</v>
      </c>
      <c r="N46" s="109">
        <v>0</v>
      </c>
      <c r="O46" s="109">
        <v>0</v>
      </c>
      <c r="P46" s="109">
        <v>0</v>
      </c>
    </row>
    <row r="47" spans="1:16" ht="16.5" customHeight="1">
      <c r="A47" s="106"/>
      <c r="B47" s="106">
        <v>80104</v>
      </c>
      <c r="C47" s="106" t="s">
        <v>172</v>
      </c>
      <c r="D47" s="107">
        <v>182900</v>
      </c>
      <c r="E47" s="107">
        <v>182900</v>
      </c>
      <c r="F47" s="107">
        <v>160000</v>
      </c>
      <c r="G47" s="107">
        <v>15900</v>
      </c>
      <c r="H47" s="107">
        <v>0</v>
      </c>
      <c r="I47" s="107">
        <v>7000</v>
      </c>
      <c r="J47" s="108">
        <v>0</v>
      </c>
      <c r="K47" s="107">
        <v>0</v>
      </c>
      <c r="L47" s="107">
        <v>0</v>
      </c>
      <c r="M47" s="107">
        <v>0</v>
      </c>
      <c r="N47" s="109">
        <v>0</v>
      </c>
      <c r="O47" s="109">
        <v>0</v>
      </c>
      <c r="P47" s="109">
        <v>0</v>
      </c>
    </row>
    <row r="48" spans="1:16" ht="12.75">
      <c r="A48" s="106"/>
      <c r="B48" s="572">
        <v>80110</v>
      </c>
      <c r="C48" s="572" t="s">
        <v>173</v>
      </c>
      <c r="D48" s="107">
        <v>4961300</v>
      </c>
      <c r="E48" s="107">
        <v>1271300</v>
      </c>
      <c r="F48" s="107">
        <v>1102208</v>
      </c>
      <c r="G48" s="107">
        <v>106092</v>
      </c>
      <c r="H48" s="107">
        <v>0</v>
      </c>
      <c r="I48" s="107">
        <v>63000</v>
      </c>
      <c r="J48" s="108">
        <v>0</v>
      </c>
      <c r="K48" s="107">
        <v>0</v>
      </c>
      <c r="L48" s="107">
        <v>0</v>
      </c>
      <c r="M48" s="107">
        <v>3690000</v>
      </c>
      <c r="N48" s="109">
        <v>3690000</v>
      </c>
      <c r="O48" s="109">
        <v>0</v>
      </c>
      <c r="P48" s="109">
        <v>0</v>
      </c>
    </row>
    <row r="49" spans="1:16" ht="12.75">
      <c r="A49" s="106"/>
      <c r="B49" s="573"/>
      <c r="C49" s="573"/>
      <c r="D49" s="107">
        <f>SUM(F49)</f>
        <v>-7000</v>
      </c>
      <c r="E49" s="107">
        <f>SUM(F49)</f>
        <v>-7000</v>
      </c>
      <c r="F49" s="107">
        <v>-7000</v>
      </c>
      <c r="G49" s="107"/>
      <c r="H49" s="107"/>
      <c r="I49" s="107"/>
      <c r="J49" s="108"/>
      <c r="K49" s="107"/>
      <c r="L49" s="107"/>
      <c r="M49" s="107"/>
      <c r="N49" s="109"/>
      <c r="O49" s="109"/>
      <c r="P49" s="109"/>
    </row>
    <row r="50" spans="1:16" ht="22.5" customHeight="1">
      <c r="A50" s="106"/>
      <c r="B50" s="106">
        <v>80113</v>
      </c>
      <c r="C50" s="106" t="s">
        <v>174</v>
      </c>
      <c r="D50" s="107">
        <v>167000</v>
      </c>
      <c r="E50" s="107">
        <v>167000</v>
      </c>
      <c r="F50" s="107">
        <v>0</v>
      </c>
      <c r="G50" s="107">
        <v>148000</v>
      </c>
      <c r="H50" s="107">
        <v>19000</v>
      </c>
      <c r="I50" s="107">
        <v>0</v>
      </c>
      <c r="J50" s="108">
        <v>0</v>
      </c>
      <c r="K50" s="107">
        <v>0</v>
      </c>
      <c r="L50" s="107">
        <v>0</v>
      </c>
      <c r="M50" s="107">
        <v>0</v>
      </c>
      <c r="N50" s="109">
        <v>0</v>
      </c>
      <c r="O50" s="109">
        <v>0</v>
      </c>
      <c r="P50" s="109">
        <v>0</v>
      </c>
    </row>
    <row r="51" spans="1:16" ht="25.5" customHeight="1">
      <c r="A51" s="106"/>
      <c r="B51" s="106">
        <v>80146</v>
      </c>
      <c r="C51" s="106" t="s">
        <v>175</v>
      </c>
      <c r="D51" s="107">
        <v>8300</v>
      </c>
      <c r="E51" s="107">
        <v>8300</v>
      </c>
      <c r="F51" s="107">
        <v>0</v>
      </c>
      <c r="G51" s="107">
        <v>8300</v>
      </c>
      <c r="H51" s="107">
        <v>0</v>
      </c>
      <c r="I51" s="107">
        <v>0</v>
      </c>
      <c r="J51" s="108">
        <v>0</v>
      </c>
      <c r="K51" s="107">
        <v>0</v>
      </c>
      <c r="L51" s="107">
        <v>0</v>
      </c>
      <c r="M51" s="107">
        <v>0</v>
      </c>
      <c r="N51" s="109">
        <v>0</v>
      </c>
      <c r="O51" s="109">
        <v>0</v>
      </c>
      <c r="P51" s="109">
        <v>0</v>
      </c>
    </row>
    <row r="52" spans="1:16" ht="18.75" customHeight="1">
      <c r="A52" s="106"/>
      <c r="B52" s="106">
        <v>80195</v>
      </c>
      <c r="C52" s="106" t="s">
        <v>135</v>
      </c>
      <c r="D52" s="107">
        <v>34800</v>
      </c>
      <c r="E52" s="107">
        <v>34800</v>
      </c>
      <c r="F52" s="107">
        <v>0</v>
      </c>
      <c r="G52" s="107">
        <v>34800</v>
      </c>
      <c r="H52" s="107">
        <v>0</v>
      </c>
      <c r="I52" s="107">
        <v>0</v>
      </c>
      <c r="J52" s="108">
        <v>0</v>
      </c>
      <c r="K52" s="107">
        <v>0</v>
      </c>
      <c r="L52" s="107">
        <v>0</v>
      </c>
      <c r="M52" s="107">
        <v>0</v>
      </c>
      <c r="N52" s="109">
        <v>0</v>
      </c>
      <c r="O52" s="109">
        <v>0</v>
      </c>
      <c r="P52" s="109">
        <v>0</v>
      </c>
    </row>
    <row r="53" spans="1:16" ht="18.75" customHeight="1">
      <c r="A53" s="106"/>
      <c r="B53" s="106"/>
      <c r="C53" s="106"/>
      <c r="D53" s="107">
        <f>SUM(F53:G53)</f>
        <v>40750</v>
      </c>
      <c r="E53" s="107">
        <f>SUM(F53:G53)</f>
        <v>40750</v>
      </c>
      <c r="F53" s="107">
        <v>37150</v>
      </c>
      <c r="G53" s="107">
        <v>3600</v>
      </c>
      <c r="H53" s="107"/>
      <c r="I53" s="107"/>
      <c r="J53" s="108"/>
      <c r="K53" s="107"/>
      <c r="L53" s="107"/>
      <c r="M53" s="107"/>
      <c r="N53" s="109"/>
      <c r="O53" s="109"/>
      <c r="P53" s="109"/>
    </row>
    <row r="54" spans="1:16" ht="18" customHeight="1">
      <c r="A54" s="110">
        <v>851</v>
      </c>
      <c r="B54" s="110"/>
      <c r="C54" s="110" t="s">
        <v>176</v>
      </c>
      <c r="D54" s="111">
        <f>SUM(D55:D57)</f>
        <v>53100</v>
      </c>
      <c r="E54" s="111">
        <f aca="true" t="shared" si="7" ref="E54:O54">SUM(E55:E57)</f>
        <v>53100</v>
      </c>
      <c r="F54" s="111">
        <f t="shared" si="7"/>
        <v>17300</v>
      </c>
      <c r="G54" s="111">
        <f t="shared" si="7"/>
        <v>25800</v>
      </c>
      <c r="H54" s="111">
        <f t="shared" si="7"/>
        <v>10000</v>
      </c>
      <c r="I54" s="111">
        <f t="shared" si="7"/>
        <v>0</v>
      </c>
      <c r="J54" s="111">
        <f t="shared" si="7"/>
        <v>0</v>
      </c>
      <c r="K54" s="111">
        <f t="shared" si="7"/>
        <v>0</v>
      </c>
      <c r="L54" s="111">
        <f t="shared" si="7"/>
        <v>0</v>
      </c>
      <c r="M54" s="111">
        <f t="shared" si="7"/>
        <v>0</v>
      </c>
      <c r="N54" s="111">
        <f t="shared" si="7"/>
        <v>0</v>
      </c>
      <c r="O54" s="111">
        <f t="shared" si="7"/>
        <v>0</v>
      </c>
      <c r="P54" s="113">
        <v>0</v>
      </c>
    </row>
    <row r="55" spans="1:16" ht="19.5" customHeight="1">
      <c r="A55" s="106"/>
      <c r="B55" s="106">
        <v>85153</v>
      </c>
      <c r="C55" s="106" t="s">
        <v>177</v>
      </c>
      <c r="D55" s="107">
        <v>6000</v>
      </c>
      <c r="E55" s="107">
        <v>6000</v>
      </c>
      <c r="F55" s="107">
        <v>0</v>
      </c>
      <c r="G55" s="107">
        <v>6000</v>
      </c>
      <c r="H55" s="107">
        <v>0</v>
      </c>
      <c r="I55" s="107">
        <v>0</v>
      </c>
      <c r="J55" s="108">
        <v>0</v>
      </c>
      <c r="K55" s="107">
        <v>0</v>
      </c>
      <c r="L55" s="107">
        <v>0</v>
      </c>
      <c r="M55" s="107">
        <v>0</v>
      </c>
      <c r="N55" s="109">
        <v>0</v>
      </c>
      <c r="O55" s="109">
        <v>0</v>
      </c>
      <c r="P55" s="109">
        <v>0</v>
      </c>
    </row>
    <row r="56" spans="1:16" ht="25.5" customHeight="1">
      <c r="A56" s="106"/>
      <c r="B56" s="572">
        <v>85154</v>
      </c>
      <c r="C56" s="572" t="s">
        <v>178</v>
      </c>
      <c r="D56" s="107">
        <v>44000</v>
      </c>
      <c r="E56" s="107">
        <v>44000</v>
      </c>
      <c r="F56" s="107">
        <v>17300</v>
      </c>
      <c r="G56" s="107">
        <v>16700</v>
      </c>
      <c r="H56" s="107">
        <v>10000</v>
      </c>
      <c r="I56" s="107">
        <v>0</v>
      </c>
      <c r="J56" s="108">
        <v>0</v>
      </c>
      <c r="K56" s="107">
        <v>0</v>
      </c>
      <c r="L56" s="107">
        <v>0</v>
      </c>
      <c r="M56" s="107">
        <v>0</v>
      </c>
      <c r="N56" s="109">
        <v>0</v>
      </c>
      <c r="O56" s="109">
        <v>0</v>
      </c>
      <c r="P56" s="109">
        <v>0</v>
      </c>
    </row>
    <row r="57" spans="1:16" ht="14.25" customHeight="1">
      <c r="A57" s="106"/>
      <c r="B57" s="573"/>
      <c r="C57" s="573"/>
      <c r="D57" s="107">
        <v>3100</v>
      </c>
      <c r="E57" s="107">
        <v>3100</v>
      </c>
      <c r="F57" s="107"/>
      <c r="G57" s="107">
        <v>3100</v>
      </c>
      <c r="H57" s="107"/>
      <c r="I57" s="107"/>
      <c r="J57" s="108"/>
      <c r="K57" s="107"/>
      <c r="L57" s="107"/>
      <c r="M57" s="107"/>
      <c r="N57" s="109"/>
      <c r="O57" s="109"/>
      <c r="P57" s="109"/>
    </row>
    <row r="58" spans="1:16" ht="18.75" customHeight="1">
      <c r="A58" s="110">
        <v>852</v>
      </c>
      <c r="B58" s="110"/>
      <c r="C58" s="110" t="s">
        <v>179</v>
      </c>
      <c r="D58" s="111">
        <f>SUM(D59:D69)</f>
        <v>2629892</v>
      </c>
      <c r="E58" s="111">
        <f aca="true" t="shared" si="8" ref="E58:O58">SUM(E59:E69)</f>
        <v>2629892</v>
      </c>
      <c r="F58" s="111">
        <f t="shared" si="8"/>
        <v>316987</v>
      </c>
      <c r="G58" s="111">
        <f t="shared" si="8"/>
        <v>107166</v>
      </c>
      <c r="H58" s="111">
        <f t="shared" si="8"/>
        <v>0</v>
      </c>
      <c r="I58" s="111">
        <f t="shared" si="8"/>
        <v>2205739</v>
      </c>
      <c r="J58" s="111">
        <f t="shared" si="8"/>
        <v>0</v>
      </c>
      <c r="K58" s="111">
        <f t="shared" si="8"/>
        <v>0</v>
      </c>
      <c r="L58" s="111">
        <f t="shared" si="8"/>
        <v>0</v>
      </c>
      <c r="M58" s="111">
        <f t="shared" si="8"/>
        <v>0</v>
      </c>
      <c r="N58" s="111">
        <f t="shared" si="8"/>
        <v>0</v>
      </c>
      <c r="O58" s="111">
        <f t="shared" si="8"/>
        <v>0</v>
      </c>
      <c r="P58" s="113">
        <v>0</v>
      </c>
    </row>
    <row r="59" spans="1:16" ht="19.5" customHeight="1">
      <c r="A59" s="106"/>
      <c r="B59" s="106">
        <v>85202</v>
      </c>
      <c r="C59" s="106" t="s">
        <v>180</v>
      </c>
      <c r="D59" s="107">
        <v>44040</v>
      </c>
      <c r="E59" s="107">
        <v>44040</v>
      </c>
      <c r="F59" s="107">
        <v>0</v>
      </c>
      <c r="G59" s="107">
        <v>44040</v>
      </c>
      <c r="H59" s="107">
        <v>0</v>
      </c>
      <c r="I59" s="107">
        <v>0</v>
      </c>
      <c r="J59" s="108">
        <v>0</v>
      </c>
      <c r="K59" s="107">
        <v>0</v>
      </c>
      <c r="L59" s="107">
        <v>0</v>
      </c>
      <c r="M59" s="107">
        <v>0</v>
      </c>
      <c r="N59" s="109">
        <v>0</v>
      </c>
      <c r="O59" s="109">
        <v>0</v>
      </c>
      <c r="P59" s="109">
        <v>0</v>
      </c>
    </row>
    <row r="60" spans="1:16" ht="64.5" customHeight="1">
      <c r="A60" s="106"/>
      <c r="B60" s="106">
        <v>85212</v>
      </c>
      <c r="C60" s="106" t="s">
        <v>181</v>
      </c>
      <c r="D60" s="107">
        <v>2018625</v>
      </c>
      <c r="E60" s="107">
        <v>2018625</v>
      </c>
      <c r="F60" s="107">
        <v>69929</v>
      </c>
      <c r="G60" s="107">
        <v>12502</v>
      </c>
      <c r="H60" s="107">
        <v>0</v>
      </c>
      <c r="I60" s="107">
        <v>1936194</v>
      </c>
      <c r="J60" s="108">
        <v>0</v>
      </c>
      <c r="K60" s="107">
        <v>0</v>
      </c>
      <c r="L60" s="107">
        <v>0</v>
      </c>
      <c r="M60" s="107">
        <v>0</v>
      </c>
      <c r="N60" s="109">
        <v>0</v>
      </c>
      <c r="O60" s="109">
        <v>0</v>
      </c>
      <c r="P60" s="109">
        <v>0</v>
      </c>
    </row>
    <row r="61" spans="1:16" ht="121.5" customHeight="1">
      <c r="A61" s="106"/>
      <c r="B61" s="106">
        <v>85213</v>
      </c>
      <c r="C61" s="106" t="s">
        <v>182</v>
      </c>
      <c r="D61" s="107">
        <v>18034</v>
      </c>
      <c r="E61" s="107">
        <v>18034</v>
      </c>
      <c r="F61" s="107">
        <v>18034</v>
      </c>
      <c r="G61" s="107">
        <v>0</v>
      </c>
      <c r="H61" s="107">
        <v>0</v>
      </c>
      <c r="I61" s="107">
        <v>0</v>
      </c>
      <c r="J61" s="108">
        <v>0</v>
      </c>
      <c r="K61" s="107">
        <v>0</v>
      </c>
      <c r="L61" s="107">
        <v>0</v>
      </c>
      <c r="M61" s="107">
        <v>0</v>
      </c>
      <c r="N61" s="109">
        <v>0</v>
      </c>
      <c r="O61" s="109">
        <v>0</v>
      </c>
      <c r="P61" s="109">
        <v>0</v>
      </c>
    </row>
    <row r="62" spans="1:16" ht="12" customHeight="1">
      <c r="A62" s="106"/>
      <c r="B62" s="106">
        <v>85214</v>
      </c>
      <c r="C62" s="106" t="s">
        <v>183</v>
      </c>
      <c r="D62" s="107">
        <v>80234</v>
      </c>
      <c r="E62" s="107">
        <v>80234</v>
      </c>
      <c r="F62" s="107">
        <v>0</v>
      </c>
      <c r="G62" s="107">
        <v>0</v>
      </c>
      <c r="H62" s="107">
        <v>0</v>
      </c>
      <c r="I62" s="107">
        <v>80234</v>
      </c>
      <c r="J62" s="108">
        <v>0</v>
      </c>
      <c r="K62" s="107">
        <v>0</v>
      </c>
      <c r="L62" s="107">
        <v>0</v>
      </c>
      <c r="M62" s="107">
        <v>0</v>
      </c>
      <c r="N62" s="109">
        <v>0</v>
      </c>
      <c r="O62" s="109">
        <v>0</v>
      </c>
      <c r="P62" s="109">
        <v>0</v>
      </c>
    </row>
    <row r="63" spans="1:16" ht="14.25" customHeight="1">
      <c r="A63" s="106"/>
      <c r="B63" s="106">
        <v>85215</v>
      </c>
      <c r="C63" s="106" t="s">
        <v>184</v>
      </c>
      <c r="D63" s="107">
        <v>8500</v>
      </c>
      <c r="E63" s="107">
        <v>8500</v>
      </c>
      <c r="F63" s="107">
        <v>0</v>
      </c>
      <c r="G63" s="107">
        <v>0</v>
      </c>
      <c r="H63" s="107">
        <v>0</v>
      </c>
      <c r="I63" s="107">
        <v>8500</v>
      </c>
      <c r="J63" s="108">
        <v>0</v>
      </c>
      <c r="K63" s="107">
        <v>0</v>
      </c>
      <c r="L63" s="107">
        <v>0</v>
      </c>
      <c r="M63" s="107">
        <v>0</v>
      </c>
      <c r="N63" s="109">
        <v>0</v>
      </c>
      <c r="O63" s="109">
        <v>0</v>
      </c>
      <c r="P63" s="109">
        <v>0</v>
      </c>
    </row>
    <row r="64" spans="1:16" ht="15.75" customHeight="1">
      <c r="A64" s="106"/>
      <c r="B64" s="106">
        <v>85216</v>
      </c>
      <c r="C64" s="106" t="s">
        <v>185</v>
      </c>
      <c r="D64" s="107">
        <v>118970</v>
      </c>
      <c r="E64" s="107">
        <v>118970</v>
      </c>
      <c r="F64" s="107">
        <v>0</v>
      </c>
      <c r="G64" s="107">
        <v>0</v>
      </c>
      <c r="H64" s="107">
        <v>0</v>
      </c>
      <c r="I64" s="107">
        <v>118970</v>
      </c>
      <c r="J64" s="108">
        <v>0</v>
      </c>
      <c r="K64" s="107">
        <v>0</v>
      </c>
      <c r="L64" s="107">
        <v>0</v>
      </c>
      <c r="M64" s="107">
        <v>0</v>
      </c>
      <c r="N64" s="109">
        <v>0</v>
      </c>
      <c r="O64" s="109">
        <v>0</v>
      </c>
      <c r="P64" s="109">
        <v>0</v>
      </c>
    </row>
    <row r="65" spans="1:16" ht="24" customHeight="1">
      <c r="A65" s="106"/>
      <c r="B65" s="106">
        <v>85219</v>
      </c>
      <c r="C65" s="572" t="s">
        <v>186</v>
      </c>
      <c r="D65" s="107">
        <v>216099</v>
      </c>
      <c r="E65" s="107">
        <v>216099</v>
      </c>
      <c r="F65" s="107">
        <v>181636</v>
      </c>
      <c r="G65" s="107">
        <v>33263</v>
      </c>
      <c r="H65" s="107">
        <v>0</v>
      </c>
      <c r="I65" s="107">
        <v>1200</v>
      </c>
      <c r="J65" s="108">
        <v>0</v>
      </c>
      <c r="K65" s="107">
        <v>0</v>
      </c>
      <c r="L65" s="107">
        <v>0</v>
      </c>
      <c r="M65" s="107">
        <v>0</v>
      </c>
      <c r="N65" s="109">
        <v>0</v>
      </c>
      <c r="O65" s="109">
        <v>0</v>
      </c>
      <c r="P65" s="109">
        <v>0</v>
      </c>
    </row>
    <row r="66" spans="1:16" ht="24" customHeight="1">
      <c r="A66" s="106"/>
      <c r="B66" s="106"/>
      <c r="C66" s="573"/>
      <c r="D66" s="107">
        <f>SUM(F66)</f>
        <v>3000</v>
      </c>
      <c r="E66" s="107">
        <f>SUM(F66)</f>
        <v>3000</v>
      </c>
      <c r="F66" s="107">
        <v>3000</v>
      </c>
      <c r="G66" s="107"/>
      <c r="H66" s="107"/>
      <c r="I66" s="107"/>
      <c r="J66" s="108"/>
      <c r="K66" s="107"/>
      <c r="L66" s="107"/>
      <c r="M66" s="107"/>
      <c r="N66" s="109"/>
      <c r="O66" s="109"/>
      <c r="P66" s="109"/>
    </row>
    <row r="67" spans="1:16" ht="35.25" customHeight="1">
      <c r="A67" s="106"/>
      <c r="B67" s="106">
        <v>85228</v>
      </c>
      <c r="C67" s="106" t="s">
        <v>187</v>
      </c>
      <c r="D67" s="107">
        <v>27349</v>
      </c>
      <c r="E67" s="107">
        <v>27349</v>
      </c>
      <c r="F67" s="107">
        <v>25388</v>
      </c>
      <c r="G67" s="107">
        <v>1261</v>
      </c>
      <c r="H67" s="107">
        <v>0</v>
      </c>
      <c r="I67" s="107">
        <v>700</v>
      </c>
      <c r="J67" s="108">
        <v>0</v>
      </c>
      <c r="K67" s="107">
        <v>0</v>
      </c>
      <c r="L67" s="107">
        <v>0</v>
      </c>
      <c r="M67" s="107">
        <v>0</v>
      </c>
      <c r="N67" s="109">
        <v>0</v>
      </c>
      <c r="O67" s="109">
        <v>0</v>
      </c>
      <c r="P67" s="109">
        <v>0</v>
      </c>
    </row>
    <row r="68" spans="1:16" ht="12.75" customHeight="1">
      <c r="A68" s="106"/>
      <c r="B68" s="106">
        <v>85295</v>
      </c>
      <c r="C68" s="572" t="s">
        <v>135</v>
      </c>
      <c r="D68" s="107">
        <v>65100</v>
      </c>
      <c r="E68" s="107">
        <v>65100</v>
      </c>
      <c r="F68" s="107">
        <v>19000</v>
      </c>
      <c r="G68" s="107">
        <v>16100</v>
      </c>
      <c r="H68" s="107">
        <v>0</v>
      </c>
      <c r="I68" s="107">
        <v>30000</v>
      </c>
      <c r="J68" s="108">
        <v>0</v>
      </c>
      <c r="K68" s="107">
        <v>0</v>
      </c>
      <c r="L68" s="107">
        <v>0</v>
      </c>
      <c r="M68" s="107">
        <v>0</v>
      </c>
      <c r="N68" s="109">
        <v>0</v>
      </c>
      <c r="O68" s="109">
        <v>0</v>
      </c>
      <c r="P68" s="109">
        <v>0</v>
      </c>
    </row>
    <row r="69" spans="1:16" ht="12.75" customHeight="1">
      <c r="A69" s="106"/>
      <c r="B69" s="106"/>
      <c r="C69" s="573"/>
      <c r="D69" s="107">
        <f>SUM(I69)</f>
        <v>29941</v>
      </c>
      <c r="E69" s="107">
        <f>SUM(I69)</f>
        <v>29941</v>
      </c>
      <c r="F69" s="107"/>
      <c r="G69" s="107"/>
      <c r="H69" s="107"/>
      <c r="I69" s="107">
        <v>29941</v>
      </c>
      <c r="J69" s="108"/>
      <c r="K69" s="107"/>
      <c r="L69" s="107"/>
      <c r="M69" s="107"/>
      <c r="N69" s="109"/>
      <c r="O69" s="109"/>
      <c r="P69" s="109"/>
    </row>
    <row r="70" spans="1:16" s="19" customFormat="1" ht="12.75" customHeight="1">
      <c r="A70" s="110">
        <v>854</v>
      </c>
      <c r="B70" s="110"/>
      <c r="C70" s="168" t="s">
        <v>263</v>
      </c>
      <c r="D70" s="111">
        <f>SUM(D71)</f>
        <v>71159</v>
      </c>
      <c r="E70" s="111">
        <f aca="true" t="shared" si="9" ref="E70:O70">SUM(E71)</f>
        <v>71159</v>
      </c>
      <c r="F70" s="111">
        <f t="shared" si="9"/>
        <v>0</v>
      </c>
      <c r="G70" s="111">
        <f t="shared" si="9"/>
        <v>0</v>
      </c>
      <c r="H70" s="111">
        <f t="shared" si="9"/>
        <v>0</v>
      </c>
      <c r="I70" s="111">
        <f t="shared" si="9"/>
        <v>71159</v>
      </c>
      <c r="J70" s="111">
        <f t="shared" si="9"/>
        <v>0</v>
      </c>
      <c r="K70" s="111">
        <f t="shared" si="9"/>
        <v>0</v>
      </c>
      <c r="L70" s="111">
        <f t="shared" si="9"/>
        <v>0</v>
      </c>
      <c r="M70" s="111">
        <f t="shared" si="9"/>
        <v>0</v>
      </c>
      <c r="N70" s="111">
        <f t="shared" si="9"/>
        <v>0</v>
      </c>
      <c r="O70" s="111">
        <f t="shared" si="9"/>
        <v>0</v>
      </c>
      <c r="P70" s="113"/>
    </row>
    <row r="71" spans="1:16" ht="24.75" customHeight="1">
      <c r="A71" s="106"/>
      <c r="B71" s="106">
        <v>85415</v>
      </c>
      <c r="C71" s="167" t="s">
        <v>262</v>
      </c>
      <c r="D71" s="107">
        <v>71159</v>
      </c>
      <c r="E71" s="107">
        <v>71159</v>
      </c>
      <c r="F71" s="107"/>
      <c r="G71" s="107"/>
      <c r="H71" s="107"/>
      <c r="I71" s="107">
        <v>71159</v>
      </c>
      <c r="J71" s="108"/>
      <c r="K71" s="107"/>
      <c r="L71" s="107"/>
      <c r="M71" s="107"/>
      <c r="N71" s="109"/>
      <c r="O71" s="109"/>
      <c r="P71" s="109"/>
    </row>
    <row r="72" spans="1:16" ht="27.75" customHeight="1">
      <c r="A72" s="110">
        <v>900</v>
      </c>
      <c r="B72" s="110"/>
      <c r="C72" s="110" t="s">
        <v>188</v>
      </c>
      <c r="D72" s="111">
        <f>SUM(D73:D77)</f>
        <v>351000</v>
      </c>
      <c r="E72" s="111">
        <f>SUM(E73:E77)</f>
        <v>351000</v>
      </c>
      <c r="F72" s="111">
        <f>SUM(F73:F77)</f>
        <v>0</v>
      </c>
      <c r="G72" s="111">
        <f>SUM(G73:G77)</f>
        <v>281000</v>
      </c>
      <c r="H72" s="111">
        <f>SUM(H73:H77)</f>
        <v>70000</v>
      </c>
      <c r="I72" s="111">
        <v>0</v>
      </c>
      <c r="J72" s="112">
        <v>0</v>
      </c>
      <c r="K72" s="111">
        <v>0</v>
      </c>
      <c r="L72" s="111">
        <v>0</v>
      </c>
      <c r="M72" s="111">
        <v>0</v>
      </c>
      <c r="N72" s="113">
        <v>0</v>
      </c>
      <c r="O72" s="113">
        <v>0</v>
      </c>
      <c r="P72" s="113">
        <v>0</v>
      </c>
    </row>
    <row r="73" spans="1:16" ht="24.75" customHeight="1">
      <c r="A73" s="106"/>
      <c r="B73" s="106">
        <v>90001</v>
      </c>
      <c r="C73" s="106" t="s">
        <v>121</v>
      </c>
      <c r="D73" s="107">
        <v>70000</v>
      </c>
      <c r="E73" s="107">
        <v>70000</v>
      </c>
      <c r="F73" s="107">
        <v>0</v>
      </c>
      <c r="G73" s="107">
        <v>0</v>
      </c>
      <c r="H73" s="107">
        <v>70000</v>
      </c>
      <c r="I73" s="107">
        <v>0</v>
      </c>
      <c r="J73" s="108">
        <v>0</v>
      </c>
      <c r="K73" s="107">
        <v>0</v>
      </c>
      <c r="L73" s="107">
        <v>0</v>
      </c>
      <c r="M73" s="107">
        <v>0</v>
      </c>
      <c r="N73" s="109">
        <v>0</v>
      </c>
      <c r="O73" s="109">
        <v>0</v>
      </c>
      <c r="P73" s="109">
        <v>0</v>
      </c>
    </row>
    <row r="74" spans="1:16" ht="16.5" customHeight="1">
      <c r="A74" s="106"/>
      <c r="B74" s="106">
        <v>90003</v>
      </c>
      <c r="C74" s="106" t="s">
        <v>189</v>
      </c>
      <c r="D74" s="107">
        <v>26000</v>
      </c>
      <c r="E74" s="107">
        <v>26000</v>
      </c>
      <c r="F74" s="107">
        <v>0</v>
      </c>
      <c r="G74" s="107">
        <v>26000</v>
      </c>
      <c r="H74" s="107">
        <v>0</v>
      </c>
      <c r="I74" s="107">
        <v>0</v>
      </c>
      <c r="J74" s="108">
        <v>0</v>
      </c>
      <c r="K74" s="107">
        <v>0</v>
      </c>
      <c r="L74" s="107">
        <v>0</v>
      </c>
      <c r="M74" s="107">
        <v>0</v>
      </c>
      <c r="N74" s="109">
        <v>0</v>
      </c>
      <c r="O74" s="109">
        <v>0</v>
      </c>
      <c r="P74" s="109">
        <v>0</v>
      </c>
    </row>
    <row r="75" spans="1:16" ht="25.5" customHeight="1">
      <c r="A75" s="106"/>
      <c r="B75" s="106">
        <v>90015</v>
      </c>
      <c r="C75" s="106" t="s">
        <v>190</v>
      </c>
      <c r="D75" s="107">
        <v>215000</v>
      </c>
      <c r="E75" s="107">
        <v>215000</v>
      </c>
      <c r="F75" s="107">
        <v>0</v>
      </c>
      <c r="G75" s="107">
        <v>215000</v>
      </c>
      <c r="H75" s="107">
        <v>0</v>
      </c>
      <c r="I75" s="107">
        <v>0</v>
      </c>
      <c r="J75" s="108">
        <v>0</v>
      </c>
      <c r="K75" s="107">
        <v>0</v>
      </c>
      <c r="L75" s="107">
        <v>0</v>
      </c>
      <c r="M75" s="107">
        <v>0</v>
      </c>
      <c r="N75" s="109">
        <v>0</v>
      </c>
      <c r="O75" s="109">
        <v>0</v>
      </c>
      <c r="P75" s="109">
        <v>0</v>
      </c>
    </row>
    <row r="76" spans="1:16" ht="25.5" customHeight="1">
      <c r="A76" s="106"/>
      <c r="B76" s="106">
        <v>90019</v>
      </c>
      <c r="C76" s="106"/>
      <c r="D76" s="107">
        <f>SUM(G76)</f>
        <v>35000</v>
      </c>
      <c r="E76" s="107">
        <f>SUM(G76)</f>
        <v>35000</v>
      </c>
      <c r="F76" s="107"/>
      <c r="G76" s="107">
        <v>35000</v>
      </c>
      <c r="H76" s="107"/>
      <c r="I76" s="107"/>
      <c r="J76" s="108"/>
      <c r="K76" s="107"/>
      <c r="L76" s="107"/>
      <c r="M76" s="107"/>
      <c r="N76" s="109"/>
      <c r="O76" s="109"/>
      <c r="P76" s="109"/>
    </row>
    <row r="77" spans="1:16" ht="13.5" customHeight="1">
      <c r="A77" s="106"/>
      <c r="B77" s="106">
        <v>90095</v>
      </c>
      <c r="C77" s="106" t="s">
        <v>135</v>
      </c>
      <c r="D77" s="107">
        <v>5000</v>
      </c>
      <c r="E77" s="107">
        <v>5000</v>
      </c>
      <c r="F77" s="107">
        <v>0</v>
      </c>
      <c r="G77" s="107">
        <v>5000</v>
      </c>
      <c r="H77" s="107">
        <v>0</v>
      </c>
      <c r="I77" s="107">
        <v>0</v>
      </c>
      <c r="J77" s="108">
        <v>0</v>
      </c>
      <c r="K77" s="107">
        <v>0</v>
      </c>
      <c r="L77" s="107">
        <v>0</v>
      </c>
      <c r="M77" s="107">
        <v>0</v>
      </c>
      <c r="N77" s="109">
        <v>0</v>
      </c>
      <c r="O77" s="109">
        <v>0</v>
      </c>
      <c r="P77" s="109">
        <v>0</v>
      </c>
    </row>
    <row r="78" spans="1:16" ht="25.5" customHeight="1">
      <c r="A78" s="110">
        <v>921</v>
      </c>
      <c r="B78" s="110"/>
      <c r="C78" s="110" t="s">
        <v>191</v>
      </c>
      <c r="D78" s="111">
        <f>SUM(D79:D80)</f>
        <v>110000</v>
      </c>
      <c r="E78" s="111">
        <f>SUM(E79:E80)</f>
        <v>110000</v>
      </c>
      <c r="F78" s="111">
        <f>SUM(F79:F80)</f>
        <v>0</v>
      </c>
      <c r="G78" s="111">
        <f>SUM(G79:G80)</f>
        <v>40000</v>
      </c>
      <c r="H78" s="111">
        <f>SUM(H79:H80)</f>
        <v>70000</v>
      </c>
      <c r="I78" s="111">
        <v>0</v>
      </c>
      <c r="J78" s="112">
        <v>0</v>
      </c>
      <c r="K78" s="111">
        <v>0</v>
      </c>
      <c r="L78" s="111">
        <v>0</v>
      </c>
      <c r="M78" s="111">
        <v>0</v>
      </c>
      <c r="N78" s="113">
        <v>0</v>
      </c>
      <c r="O78" s="113">
        <v>0</v>
      </c>
      <c r="P78" s="113">
        <v>0</v>
      </c>
    </row>
    <row r="79" spans="1:16" ht="12.75">
      <c r="A79" s="106"/>
      <c r="B79" s="106">
        <v>92116</v>
      </c>
      <c r="C79" s="106" t="s">
        <v>192</v>
      </c>
      <c r="D79" s="107">
        <v>70000</v>
      </c>
      <c r="E79" s="107">
        <v>70000</v>
      </c>
      <c r="F79" s="107">
        <v>0</v>
      </c>
      <c r="G79" s="107">
        <v>0</v>
      </c>
      <c r="H79" s="107">
        <v>70000</v>
      </c>
      <c r="I79" s="107">
        <v>0</v>
      </c>
      <c r="J79" s="108">
        <v>0</v>
      </c>
      <c r="K79" s="107">
        <v>0</v>
      </c>
      <c r="L79" s="107">
        <v>0</v>
      </c>
      <c r="M79" s="107">
        <v>0</v>
      </c>
      <c r="N79" s="109">
        <v>0</v>
      </c>
      <c r="O79" s="109">
        <v>0</v>
      </c>
      <c r="P79" s="109">
        <v>0</v>
      </c>
    </row>
    <row r="80" spans="1:16" ht="14.25" customHeight="1">
      <c r="A80" s="106"/>
      <c r="B80" s="106">
        <v>92195</v>
      </c>
      <c r="C80" s="106" t="s">
        <v>135</v>
      </c>
      <c r="D80" s="107">
        <v>40000</v>
      </c>
      <c r="E80" s="107">
        <v>40000</v>
      </c>
      <c r="F80" s="107">
        <v>0</v>
      </c>
      <c r="G80" s="107">
        <v>40000</v>
      </c>
      <c r="H80" s="107">
        <v>0</v>
      </c>
      <c r="I80" s="107">
        <v>0</v>
      </c>
      <c r="J80" s="108">
        <v>0</v>
      </c>
      <c r="K80" s="107">
        <v>0</v>
      </c>
      <c r="L80" s="107">
        <v>0</v>
      </c>
      <c r="M80" s="107">
        <v>0</v>
      </c>
      <c r="N80" s="109">
        <v>0</v>
      </c>
      <c r="O80" s="109">
        <v>0</v>
      </c>
      <c r="P80" s="109">
        <v>0</v>
      </c>
    </row>
    <row r="81" spans="1:16" ht="16.5" customHeight="1">
      <c r="A81" s="110">
        <v>926</v>
      </c>
      <c r="B81" s="110"/>
      <c r="C81" s="110" t="s">
        <v>193</v>
      </c>
      <c r="D81" s="111">
        <f>SUM(D82:D83)</f>
        <v>75000</v>
      </c>
      <c r="E81" s="111">
        <f>SUM(E82:E83)</f>
        <v>75000</v>
      </c>
      <c r="F81" s="111">
        <f>SUM(F82:F83)</f>
        <v>5000</v>
      </c>
      <c r="G81" s="111">
        <f>SUM(G82:G83)</f>
        <v>30000</v>
      </c>
      <c r="H81" s="111">
        <f>SUM(H82:H83)</f>
        <v>40000</v>
      </c>
      <c r="I81" s="111">
        <v>0</v>
      </c>
      <c r="J81" s="112">
        <v>0</v>
      </c>
      <c r="K81" s="111">
        <v>0</v>
      </c>
      <c r="L81" s="111">
        <v>0</v>
      </c>
      <c r="M81" s="111">
        <v>0</v>
      </c>
      <c r="N81" s="113">
        <v>0</v>
      </c>
      <c r="O81" s="113">
        <v>0</v>
      </c>
      <c r="P81" s="113">
        <v>0</v>
      </c>
    </row>
    <row r="82" spans="1:16" ht="23.25" customHeight="1">
      <c r="A82" s="106"/>
      <c r="B82" s="106">
        <v>92605</v>
      </c>
      <c r="C82" s="106" t="s">
        <v>194</v>
      </c>
      <c r="D82" s="107">
        <v>45000</v>
      </c>
      <c r="E82" s="107">
        <v>45000</v>
      </c>
      <c r="F82" s="107">
        <v>0</v>
      </c>
      <c r="G82" s="107">
        <v>5000</v>
      </c>
      <c r="H82" s="107">
        <v>40000</v>
      </c>
      <c r="I82" s="107">
        <v>0</v>
      </c>
      <c r="J82" s="108">
        <v>0</v>
      </c>
      <c r="K82" s="107">
        <v>0</v>
      </c>
      <c r="L82" s="107">
        <v>0</v>
      </c>
      <c r="M82" s="107">
        <v>0</v>
      </c>
      <c r="N82" s="109">
        <v>0</v>
      </c>
      <c r="O82" s="109">
        <v>0</v>
      </c>
      <c r="P82" s="109">
        <v>0</v>
      </c>
    </row>
    <row r="83" spans="1:16" ht="16.5" customHeight="1">
      <c r="A83" s="106"/>
      <c r="B83" s="106">
        <v>92695</v>
      </c>
      <c r="C83" s="106" t="s">
        <v>135</v>
      </c>
      <c r="D83" s="107">
        <v>30000</v>
      </c>
      <c r="E83" s="107">
        <v>30000</v>
      </c>
      <c r="F83" s="107">
        <v>5000</v>
      </c>
      <c r="G83" s="107">
        <v>25000</v>
      </c>
      <c r="H83" s="107">
        <v>0</v>
      </c>
      <c r="I83" s="107">
        <v>0</v>
      </c>
      <c r="J83" s="108">
        <v>0</v>
      </c>
      <c r="K83" s="107">
        <v>0</v>
      </c>
      <c r="L83" s="107">
        <v>0</v>
      </c>
      <c r="M83" s="107">
        <v>0</v>
      </c>
      <c r="N83" s="109">
        <v>0</v>
      </c>
      <c r="O83" s="109">
        <v>0</v>
      </c>
      <c r="P83" s="109">
        <v>0</v>
      </c>
    </row>
    <row r="84" spans="1:16" ht="12.75">
      <c r="A84" s="574" t="s">
        <v>27</v>
      </c>
      <c r="B84" s="575"/>
      <c r="C84" s="576"/>
      <c r="D84" s="117">
        <f>SUM(D7+D11+D13+D19+D21+D25+D31+D33+D37+D39+D41+D43+D54+D58+D72+D78+D81+D70)</f>
        <v>15829704</v>
      </c>
      <c r="E84" s="117">
        <f aca="true" t="shared" si="10" ref="E84:O84">SUM(E7+E11+E13+E19+E21+E25+E31+E33+E37+E39+E41+E43+E54+E58+E72+E78+E81+E70)</f>
        <v>10332679</v>
      </c>
      <c r="F84" s="117">
        <f t="shared" si="10"/>
        <v>5228584</v>
      </c>
      <c r="G84" s="117">
        <f t="shared" si="10"/>
        <v>1936797</v>
      </c>
      <c r="H84" s="117">
        <f t="shared" si="10"/>
        <v>339000</v>
      </c>
      <c r="I84" s="117">
        <f t="shared" si="10"/>
        <v>2588298</v>
      </c>
      <c r="J84" s="117">
        <f t="shared" si="10"/>
        <v>0</v>
      </c>
      <c r="K84" s="117">
        <f t="shared" si="10"/>
        <v>240000</v>
      </c>
      <c r="L84" s="117">
        <f t="shared" si="10"/>
        <v>0</v>
      </c>
      <c r="M84" s="117">
        <f t="shared" si="10"/>
        <v>5497025</v>
      </c>
      <c r="N84" s="117">
        <f t="shared" si="10"/>
        <v>5497025</v>
      </c>
      <c r="O84" s="117">
        <f t="shared" si="10"/>
        <v>0</v>
      </c>
      <c r="P84" s="118">
        <v>0</v>
      </c>
    </row>
  </sheetData>
  <sheetProtection/>
  <mergeCells count="29">
    <mergeCell ref="A2:A5"/>
    <mergeCell ref="B2:B5"/>
    <mergeCell ref="C2:C5"/>
    <mergeCell ref="D2:D5"/>
    <mergeCell ref="E2:P2"/>
    <mergeCell ref="E3:E5"/>
    <mergeCell ref="F3:L3"/>
    <mergeCell ref="M3:M5"/>
    <mergeCell ref="N3:P3"/>
    <mergeCell ref="F4:G4"/>
    <mergeCell ref="H4:H5"/>
    <mergeCell ref="I4:I5"/>
    <mergeCell ref="J4:J5"/>
    <mergeCell ref="C65:C66"/>
    <mergeCell ref="L4:L5"/>
    <mergeCell ref="N4:N5"/>
    <mergeCell ref="O4:O5"/>
    <mergeCell ref="K4:K5"/>
    <mergeCell ref="P4:P5"/>
    <mergeCell ref="C68:C69"/>
    <mergeCell ref="A84:C84"/>
    <mergeCell ref="B16:B17"/>
    <mergeCell ref="C16:C17"/>
    <mergeCell ref="B44:B45"/>
    <mergeCell ref="C44:C45"/>
    <mergeCell ref="B48:B49"/>
    <mergeCell ref="C48:C49"/>
    <mergeCell ref="B56:B57"/>
    <mergeCell ref="C56:C5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SheetLayoutView="100" zoomScalePageLayoutView="0" workbookViewId="0" topLeftCell="A46">
      <selection activeCell="P4" sqref="P4:P5"/>
    </sheetView>
  </sheetViews>
  <sheetFormatPr defaultColWidth="9.00390625" defaultRowHeight="12.75"/>
  <cols>
    <col min="1" max="1" width="4.125" style="1" customWidth="1"/>
    <col min="2" max="2" width="6.125" style="1" customWidth="1"/>
    <col min="3" max="3" width="20.625" style="1" customWidth="1"/>
    <col min="4" max="4" width="11.00390625" style="1" customWidth="1"/>
    <col min="5" max="5" width="11.375" style="1" customWidth="1"/>
    <col min="6" max="6" width="6.75390625" style="1" customWidth="1"/>
    <col min="7" max="7" width="11.00390625" style="1" customWidth="1"/>
    <col min="8" max="8" width="11.625" style="1" customWidth="1"/>
    <col min="9" max="9" width="10.375" style="1" customWidth="1"/>
    <col min="10" max="10" width="10.125" style="1" customWidth="1"/>
    <col min="11" max="11" width="9.25390625" style="1" customWidth="1"/>
    <col min="12" max="12" width="8.625" style="1" customWidth="1"/>
    <col min="13" max="14" width="9.875" style="1" customWidth="1"/>
    <col min="15" max="15" width="8.625" style="1" customWidth="1"/>
    <col min="16" max="16" width="9.375" style="1" customWidth="1"/>
    <col min="17" max="18" width="8.375" style="1" customWidth="1"/>
  </cols>
  <sheetData>
    <row r="1" spans="1:18" ht="18">
      <c r="A1" s="426" t="s">
        <v>401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s="41" customFormat="1" ht="15.75" customHeight="1">
      <c r="A3" s="427" t="s">
        <v>1</v>
      </c>
      <c r="B3" s="427" t="s">
        <v>2</v>
      </c>
      <c r="C3" s="427" t="s">
        <v>9</v>
      </c>
      <c r="D3" s="427" t="s">
        <v>283</v>
      </c>
      <c r="E3" s="427" t="s">
        <v>284</v>
      </c>
      <c r="F3" s="424" t="s">
        <v>267</v>
      </c>
      <c r="G3" s="428" t="s">
        <v>5</v>
      </c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30"/>
      <c r="S3" s="87"/>
    </row>
    <row r="4" spans="1:19" s="41" customFormat="1" ht="45.75" customHeight="1">
      <c r="A4" s="427"/>
      <c r="B4" s="427"/>
      <c r="C4" s="427"/>
      <c r="D4" s="427"/>
      <c r="E4" s="427"/>
      <c r="F4" s="435"/>
      <c r="G4" s="427" t="s">
        <v>51</v>
      </c>
      <c r="H4" s="427"/>
      <c r="I4" s="427"/>
      <c r="J4" s="434"/>
      <c r="K4" s="424" t="s">
        <v>288</v>
      </c>
      <c r="L4" s="424" t="s">
        <v>289</v>
      </c>
      <c r="M4" s="424" t="s">
        <v>294</v>
      </c>
      <c r="N4" s="424" t="s">
        <v>295</v>
      </c>
      <c r="O4" s="424" t="s">
        <v>292</v>
      </c>
      <c r="P4" s="424" t="s">
        <v>293</v>
      </c>
      <c r="Q4" s="424" t="s">
        <v>290</v>
      </c>
      <c r="R4" s="424" t="s">
        <v>291</v>
      </c>
      <c r="S4" s="87"/>
    </row>
    <row r="5" spans="1:19" s="41" customFormat="1" ht="95.25" customHeight="1">
      <c r="A5" s="427"/>
      <c r="B5" s="427"/>
      <c r="C5" s="427"/>
      <c r="D5" s="427"/>
      <c r="E5" s="427"/>
      <c r="F5" s="436"/>
      <c r="G5" s="197" t="s">
        <v>338</v>
      </c>
      <c r="H5" s="197" t="s">
        <v>285</v>
      </c>
      <c r="I5" s="88" t="s">
        <v>286</v>
      </c>
      <c r="J5" s="88" t="s">
        <v>287</v>
      </c>
      <c r="K5" s="425"/>
      <c r="L5" s="425"/>
      <c r="M5" s="425"/>
      <c r="N5" s="425"/>
      <c r="O5" s="425"/>
      <c r="P5" s="425"/>
      <c r="Q5" s="425"/>
      <c r="R5" s="425"/>
      <c r="S5" s="87"/>
    </row>
    <row r="6" spans="1:19" s="16" customFormat="1" ht="12" customHeight="1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/>
      <c r="G6" s="89">
        <v>6</v>
      </c>
      <c r="H6" s="89"/>
      <c r="I6" s="89">
        <v>7</v>
      </c>
      <c r="J6" s="89"/>
      <c r="K6" s="89">
        <v>8</v>
      </c>
      <c r="L6" s="89"/>
      <c r="M6" s="89">
        <v>9</v>
      </c>
      <c r="N6" s="89"/>
      <c r="O6" s="89">
        <v>10</v>
      </c>
      <c r="P6" s="89"/>
      <c r="Q6" s="89"/>
      <c r="R6" s="89">
        <v>11</v>
      </c>
      <c r="S6" s="90"/>
    </row>
    <row r="7" spans="1:19" s="16" customFormat="1" ht="19.5" customHeight="1">
      <c r="A7" s="120" t="s">
        <v>116</v>
      </c>
      <c r="B7" s="120"/>
      <c r="C7" s="98" t="s">
        <v>130</v>
      </c>
      <c r="D7" s="200">
        <f>SUM(D8:D10)</f>
        <v>123470.89</v>
      </c>
      <c r="E7" s="200">
        <f>SUM(E8:E10)</f>
        <v>114808.73999999999</v>
      </c>
      <c r="F7" s="198">
        <f>SUM(E7/D7*100%)</f>
        <v>0.929844597378378</v>
      </c>
      <c r="G7" s="200">
        <f aca="true" t="shared" si="0" ref="G7:P7">SUM(G8:G10)</f>
        <v>1500</v>
      </c>
      <c r="H7" s="200">
        <f t="shared" si="0"/>
        <v>1480</v>
      </c>
      <c r="I7" s="200">
        <f t="shared" si="0"/>
        <v>121970.89</v>
      </c>
      <c r="J7" s="200">
        <f t="shared" si="0"/>
        <v>113328.73999999999</v>
      </c>
      <c r="K7" s="200">
        <f t="shared" si="0"/>
        <v>0</v>
      </c>
      <c r="L7" s="200">
        <f t="shared" si="0"/>
        <v>0</v>
      </c>
      <c r="M7" s="200">
        <f t="shared" si="0"/>
        <v>0</v>
      </c>
      <c r="N7" s="200">
        <f t="shared" si="0"/>
        <v>0</v>
      </c>
      <c r="O7" s="200">
        <f t="shared" si="0"/>
        <v>0</v>
      </c>
      <c r="P7" s="200">
        <f t="shared" si="0"/>
        <v>0</v>
      </c>
      <c r="Q7" s="200"/>
      <c r="R7" s="200">
        <f>SUM(R8:R10)</f>
        <v>0</v>
      </c>
      <c r="S7" s="90"/>
    </row>
    <row r="8" spans="1:19" s="16" customFormat="1" ht="36">
      <c r="A8" s="121"/>
      <c r="B8" s="121" t="s">
        <v>117</v>
      </c>
      <c r="C8" s="92" t="s">
        <v>131</v>
      </c>
      <c r="D8" s="199">
        <v>77230</v>
      </c>
      <c r="E8" s="199">
        <v>68861.59</v>
      </c>
      <c r="F8" s="201">
        <f aca="true" t="shared" si="1" ref="F8:F74">SUM(E8/D8*100%)</f>
        <v>0.891643014372653</v>
      </c>
      <c r="G8" s="199">
        <v>1500</v>
      </c>
      <c r="H8" s="199">
        <v>1480</v>
      </c>
      <c r="I8" s="199">
        <v>75730</v>
      </c>
      <c r="J8" s="199">
        <v>67381.59</v>
      </c>
      <c r="K8" s="199">
        <v>0</v>
      </c>
      <c r="L8" s="199"/>
      <c r="M8" s="199">
        <v>0</v>
      </c>
      <c r="N8" s="199"/>
      <c r="O8" s="199"/>
      <c r="P8" s="199"/>
      <c r="Q8" s="199"/>
      <c r="R8" s="199">
        <v>0</v>
      </c>
      <c r="S8" s="90"/>
    </row>
    <row r="9" spans="1:19" s="16" customFormat="1" ht="17.25" customHeight="1">
      <c r="A9" s="121"/>
      <c r="B9" s="121" t="s">
        <v>132</v>
      </c>
      <c r="C9" s="92" t="s">
        <v>133</v>
      </c>
      <c r="D9" s="199">
        <v>3300</v>
      </c>
      <c r="E9" s="199">
        <v>3235</v>
      </c>
      <c r="F9" s="201">
        <f t="shared" si="1"/>
        <v>0.9803030303030303</v>
      </c>
      <c r="G9" s="199">
        <v>0</v>
      </c>
      <c r="H9" s="199"/>
      <c r="I9" s="199">
        <v>3300</v>
      </c>
      <c r="J9" s="199">
        <v>3235</v>
      </c>
      <c r="K9" s="199">
        <v>0</v>
      </c>
      <c r="L9" s="199"/>
      <c r="M9" s="199">
        <v>0</v>
      </c>
      <c r="N9" s="199"/>
      <c r="O9" s="199">
        <v>0</v>
      </c>
      <c r="P9" s="199"/>
      <c r="Q9" s="199"/>
      <c r="R9" s="199">
        <v>0</v>
      </c>
      <c r="S9" s="90"/>
    </row>
    <row r="10" spans="1:19" s="16" customFormat="1" ht="21" customHeight="1">
      <c r="A10" s="121"/>
      <c r="B10" s="121" t="s">
        <v>134</v>
      </c>
      <c r="C10" s="92" t="s">
        <v>135</v>
      </c>
      <c r="D10" s="199">
        <v>42940.89</v>
      </c>
      <c r="E10" s="199">
        <v>42712.15</v>
      </c>
      <c r="F10" s="201">
        <f t="shared" si="1"/>
        <v>0.9946731425454852</v>
      </c>
      <c r="G10" s="199">
        <v>0</v>
      </c>
      <c r="H10" s="199"/>
      <c r="I10" s="199">
        <v>42940.89</v>
      </c>
      <c r="J10" s="199">
        <v>42712.15</v>
      </c>
      <c r="K10" s="199">
        <v>0</v>
      </c>
      <c r="L10" s="199"/>
      <c r="M10" s="199">
        <v>0</v>
      </c>
      <c r="N10" s="199"/>
      <c r="O10" s="199">
        <v>0</v>
      </c>
      <c r="P10" s="199"/>
      <c r="Q10" s="199"/>
      <c r="R10" s="199">
        <v>0</v>
      </c>
      <c r="S10" s="90"/>
    </row>
    <row r="11" spans="1:19" s="16" customFormat="1" ht="48" customHeight="1">
      <c r="A11" s="122" t="s">
        <v>136</v>
      </c>
      <c r="B11" s="122"/>
      <c r="C11" s="101" t="s">
        <v>137</v>
      </c>
      <c r="D11" s="202">
        <f>SUM(D12)</f>
        <v>84800</v>
      </c>
      <c r="E11" s="202">
        <f>SUM(E12)</f>
        <v>84800</v>
      </c>
      <c r="F11" s="198">
        <f t="shared" si="1"/>
        <v>1</v>
      </c>
      <c r="G11" s="202">
        <v>0</v>
      </c>
      <c r="H11" s="202"/>
      <c r="I11" s="202">
        <f>SUM(I12)</f>
        <v>0</v>
      </c>
      <c r="J11" s="202">
        <f>SUM(J12)</f>
        <v>0</v>
      </c>
      <c r="K11" s="207">
        <f>SUM(K12)</f>
        <v>84800</v>
      </c>
      <c r="L11" s="202">
        <f>SUM(L12)</f>
        <v>84800</v>
      </c>
      <c r="M11" s="202">
        <v>0</v>
      </c>
      <c r="N11" s="202"/>
      <c r="O11" s="202">
        <v>0</v>
      </c>
      <c r="P11" s="202"/>
      <c r="Q11" s="202"/>
      <c r="R11" s="202"/>
      <c r="S11" s="90"/>
    </row>
    <row r="12" spans="1:20" s="16" customFormat="1" ht="19.5" customHeight="1">
      <c r="A12" s="121"/>
      <c r="B12" s="121" t="s">
        <v>138</v>
      </c>
      <c r="C12" s="92" t="s">
        <v>139</v>
      </c>
      <c r="D12" s="199">
        <v>84800</v>
      </c>
      <c r="E12" s="199">
        <v>84800</v>
      </c>
      <c r="F12" s="201">
        <f t="shared" si="1"/>
        <v>1</v>
      </c>
      <c r="G12" s="199">
        <v>0</v>
      </c>
      <c r="H12" s="199"/>
      <c r="I12" s="199"/>
      <c r="J12" s="199"/>
      <c r="K12" s="208">
        <v>84800</v>
      </c>
      <c r="L12" s="199">
        <v>84800</v>
      </c>
      <c r="M12" s="199">
        <v>0</v>
      </c>
      <c r="N12" s="199"/>
      <c r="O12" s="199">
        <v>0</v>
      </c>
      <c r="P12" s="199"/>
      <c r="Q12" s="199"/>
      <c r="R12" s="199">
        <v>0</v>
      </c>
      <c r="S12" s="90"/>
      <c r="T12" s="105"/>
    </row>
    <row r="13" spans="1:19" s="16" customFormat="1" ht="16.5" customHeight="1">
      <c r="A13" s="122" t="s">
        <v>140</v>
      </c>
      <c r="B13" s="122"/>
      <c r="C13" s="101" t="s">
        <v>141</v>
      </c>
      <c r="D13" s="202">
        <f>SUM(D14:D17)</f>
        <v>314100</v>
      </c>
      <c r="E13" s="202">
        <f>SUM(E14:E17)</f>
        <v>296876.59</v>
      </c>
      <c r="F13" s="198">
        <f t="shared" si="1"/>
        <v>0.9451658389048074</v>
      </c>
      <c r="G13" s="202">
        <f aca="true" t="shared" si="2" ref="G13:O13">SUM(G14:G17)</f>
        <v>46700</v>
      </c>
      <c r="H13" s="202">
        <f t="shared" si="2"/>
        <v>42800.64</v>
      </c>
      <c r="I13" s="202">
        <f t="shared" si="2"/>
        <v>192800</v>
      </c>
      <c r="J13" s="202">
        <f t="shared" si="2"/>
        <v>179931.66999999998</v>
      </c>
      <c r="K13" s="202">
        <f t="shared" si="2"/>
        <v>74000</v>
      </c>
      <c r="L13" s="202">
        <f t="shared" si="2"/>
        <v>73999.98</v>
      </c>
      <c r="M13" s="202">
        <f t="shared" si="2"/>
        <v>600</v>
      </c>
      <c r="N13" s="202">
        <f t="shared" si="2"/>
        <v>144.3</v>
      </c>
      <c r="O13" s="202">
        <f t="shared" si="2"/>
        <v>0</v>
      </c>
      <c r="P13" s="202"/>
      <c r="Q13" s="202"/>
      <c r="R13" s="202"/>
      <c r="S13" s="90"/>
    </row>
    <row r="14" spans="1:19" s="16" customFormat="1" ht="24">
      <c r="A14" s="121"/>
      <c r="B14" s="121" t="s">
        <v>142</v>
      </c>
      <c r="C14" s="92" t="s">
        <v>143</v>
      </c>
      <c r="D14" s="199">
        <v>13000</v>
      </c>
      <c r="E14" s="199">
        <v>12800</v>
      </c>
      <c r="F14" s="201">
        <f t="shared" si="1"/>
        <v>0.9846153846153847</v>
      </c>
      <c r="G14" s="199">
        <v>0</v>
      </c>
      <c r="H14" s="199"/>
      <c r="I14" s="199">
        <v>13000</v>
      </c>
      <c r="J14" s="199">
        <v>12800</v>
      </c>
      <c r="K14" s="199">
        <v>0</v>
      </c>
      <c r="L14" s="199"/>
      <c r="M14" s="199"/>
      <c r="N14" s="199"/>
      <c r="O14" s="199">
        <v>0</v>
      </c>
      <c r="P14" s="199"/>
      <c r="Q14" s="199"/>
      <c r="R14" s="199">
        <v>0</v>
      </c>
      <c r="S14" s="90"/>
    </row>
    <row r="15" spans="1:19" s="16" customFormat="1" ht="18" customHeight="1">
      <c r="A15" s="121"/>
      <c r="B15" s="121" t="s">
        <v>330</v>
      </c>
      <c r="C15" s="92" t="s">
        <v>331</v>
      </c>
      <c r="D15" s="199">
        <v>800</v>
      </c>
      <c r="E15" s="199">
        <v>800</v>
      </c>
      <c r="F15" s="201">
        <f t="shared" si="1"/>
        <v>1</v>
      </c>
      <c r="G15" s="199"/>
      <c r="H15" s="199"/>
      <c r="I15" s="199">
        <v>800</v>
      </c>
      <c r="J15" s="199">
        <v>800</v>
      </c>
      <c r="K15" s="199"/>
      <c r="L15" s="199"/>
      <c r="M15" s="199"/>
      <c r="N15" s="199"/>
      <c r="O15" s="199"/>
      <c r="P15" s="199"/>
      <c r="Q15" s="199"/>
      <c r="R15" s="199"/>
      <c r="S15" s="90"/>
    </row>
    <row r="16" spans="1:19" s="16" customFormat="1" ht="24">
      <c r="A16" s="91"/>
      <c r="B16" s="121" t="s">
        <v>144</v>
      </c>
      <c r="C16" s="92" t="s">
        <v>145</v>
      </c>
      <c r="D16" s="199">
        <v>10500</v>
      </c>
      <c r="E16" s="199">
        <v>10335.4</v>
      </c>
      <c r="F16" s="201">
        <f t="shared" si="1"/>
        <v>0.9843238095238095</v>
      </c>
      <c r="G16" s="199">
        <v>0</v>
      </c>
      <c r="H16" s="199"/>
      <c r="I16" s="199">
        <v>10500</v>
      </c>
      <c r="J16" s="199">
        <v>10335.4</v>
      </c>
      <c r="K16" s="208"/>
      <c r="L16" s="199">
        <v>0</v>
      </c>
      <c r="M16" s="199">
        <v>0</v>
      </c>
      <c r="N16" s="199"/>
      <c r="O16" s="199"/>
      <c r="P16" s="199"/>
      <c r="Q16" s="199"/>
      <c r="R16" s="199">
        <v>0</v>
      </c>
      <c r="S16" s="90"/>
    </row>
    <row r="17" spans="1:19" s="16" customFormat="1" ht="17.25" customHeight="1">
      <c r="A17" s="92"/>
      <c r="B17" s="92">
        <v>60016</v>
      </c>
      <c r="C17" s="92" t="s">
        <v>146</v>
      </c>
      <c r="D17" s="199">
        <v>289800</v>
      </c>
      <c r="E17" s="199">
        <v>272941.19</v>
      </c>
      <c r="F17" s="201">
        <f t="shared" si="1"/>
        <v>0.9418260524499655</v>
      </c>
      <c r="G17" s="199">
        <v>46700</v>
      </c>
      <c r="H17" s="199">
        <v>42800.64</v>
      </c>
      <c r="I17" s="199">
        <v>168500</v>
      </c>
      <c r="J17" s="199">
        <v>155996.27</v>
      </c>
      <c r="K17" s="199">
        <v>74000</v>
      </c>
      <c r="L17" s="199">
        <v>73999.98</v>
      </c>
      <c r="M17" s="199">
        <v>600</v>
      </c>
      <c r="N17" s="199">
        <v>144.3</v>
      </c>
      <c r="O17" s="199">
        <v>0</v>
      </c>
      <c r="P17" s="199"/>
      <c r="Q17" s="199"/>
      <c r="R17" s="199">
        <v>0</v>
      </c>
      <c r="S17" s="90"/>
    </row>
    <row r="18" spans="1:19" s="16" customFormat="1" ht="24">
      <c r="A18" s="110">
        <v>700</v>
      </c>
      <c r="B18" s="110"/>
      <c r="C18" s="110" t="s">
        <v>147</v>
      </c>
      <c r="D18" s="203">
        <f>SUM(D19)</f>
        <v>48000</v>
      </c>
      <c r="E18" s="203">
        <f>SUM(E19)</f>
        <v>39036.97</v>
      </c>
      <c r="F18" s="198">
        <f t="shared" si="1"/>
        <v>0.8132702083333334</v>
      </c>
      <c r="G18" s="203">
        <v>0</v>
      </c>
      <c r="H18" s="203">
        <v>0</v>
      </c>
      <c r="I18" s="203">
        <f>SUM(I19)</f>
        <v>48000</v>
      </c>
      <c r="J18" s="203">
        <f>SUM(J19)</f>
        <v>39036.97</v>
      </c>
      <c r="K18" s="203">
        <v>0</v>
      </c>
      <c r="L18" s="203"/>
      <c r="M18" s="203">
        <v>0</v>
      </c>
      <c r="N18" s="203"/>
      <c r="O18" s="205">
        <v>0</v>
      </c>
      <c r="P18" s="205"/>
      <c r="Q18" s="205"/>
      <c r="R18" s="203">
        <v>0</v>
      </c>
      <c r="S18" s="90"/>
    </row>
    <row r="19" spans="1:19" s="16" customFormat="1" ht="27.75" customHeight="1">
      <c r="A19" s="106"/>
      <c r="B19" s="106">
        <v>70005</v>
      </c>
      <c r="C19" s="106" t="s">
        <v>148</v>
      </c>
      <c r="D19" s="204">
        <v>48000</v>
      </c>
      <c r="E19" s="204">
        <v>39036.97</v>
      </c>
      <c r="F19" s="201">
        <f t="shared" si="1"/>
        <v>0.8132702083333334</v>
      </c>
      <c r="G19" s="204">
        <v>0</v>
      </c>
      <c r="H19" s="204">
        <v>0</v>
      </c>
      <c r="I19" s="204">
        <v>48000</v>
      </c>
      <c r="J19" s="204">
        <v>39036.97</v>
      </c>
      <c r="K19" s="204">
        <v>0</v>
      </c>
      <c r="L19" s="204"/>
      <c r="M19" s="204">
        <v>0</v>
      </c>
      <c r="N19" s="204"/>
      <c r="O19" s="206">
        <v>0</v>
      </c>
      <c r="P19" s="206"/>
      <c r="Q19" s="206"/>
      <c r="R19" s="204">
        <v>0</v>
      </c>
      <c r="S19" s="90"/>
    </row>
    <row r="20" spans="1:19" s="16" customFormat="1" ht="19.5" customHeight="1">
      <c r="A20" s="110">
        <v>710</v>
      </c>
      <c r="B20" s="110"/>
      <c r="C20" s="110" t="s">
        <v>149</v>
      </c>
      <c r="D20" s="203">
        <f>SUM(D21:D23)</f>
        <v>90772</v>
      </c>
      <c r="E20" s="203">
        <f>SUM(E21:E23)</f>
        <v>7531.2</v>
      </c>
      <c r="F20" s="198">
        <f t="shared" si="1"/>
        <v>0.08296831622086105</v>
      </c>
      <c r="G20" s="203">
        <v>0</v>
      </c>
      <c r="H20" s="203">
        <v>0</v>
      </c>
      <c r="I20" s="203">
        <f>SUM(I21:I23)</f>
        <v>90772</v>
      </c>
      <c r="J20" s="203">
        <f>SUM(J21:J23)</f>
        <v>7531.2</v>
      </c>
      <c r="K20" s="203">
        <v>0</v>
      </c>
      <c r="L20" s="203"/>
      <c r="M20" s="203">
        <v>0</v>
      </c>
      <c r="N20" s="203"/>
      <c r="O20" s="205">
        <v>0</v>
      </c>
      <c r="P20" s="205"/>
      <c r="Q20" s="205"/>
      <c r="R20" s="203">
        <v>0</v>
      </c>
      <c r="S20" s="90"/>
    </row>
    <row r="21" spans="1:19" s="16" customFormat="1" ht="35.25" customHeight="1">
      <c r="A21" s="106"/>
      <c r="B21" s="106">
        <v>71004</v>
      </c>
      <c r="C21" s="106" t="s">
        <v>150</v>
      </c>
      <c r="D21" s="204">
        <v>82472</v>
      </c>
      <c r="E21" s="204">
        <v>0</v>
      </c>
      <c r="F21" s="201">
        <f t="shared" si="1"/>
        <v>0</v>
      </c>
      <c r="G21" s="204">
        <v>0</v>
      </c>
      <c r="H21" s="204">
        <v>0</v>
      </c>
      <c r="I21" s="204">
        <v>82472</v>
      </c>
      <c r="J21" s="204">
        <v>0</v>
      </c>
      <c r="K21" s="204">
        <v>0</v>
      </c>
      <c r="L21" s="204"/>
      <c r="M21" s="204">
        <v>0</v>
      </c>
      <c r="N21" s="204"/>
      <c r="O21" s="206">
        <v>0</v>
      </c>
      <c r="P21" s="206"/>
      <c r="Q21" s="206"/>
      <c r="R21" s="204">
        <v>0</v>
      </c>
      <c r="S21" s="90"/>
    </row>
    <row r="22" spans="1:19" s="16" customFormat="1" ht="12.75">
      <c r="A22" s="106"/>
      <c r="B22" s="106">
        <v>71035</v>
      </c>
      <c r="C22" s="106" t="s">
        <v>151</v>
      </c>
      <c r="D22" s="204">
        <v>1660</v>
      </c>
      <c r="E22" s="204">
        <v>908.16</v>
      </c>
      <c r="F22" s="201">
        <f t="shared" si="1"/>
        <v>0.5470843373493975</v>
      </c>
      <c r="G22" s="204">
        <v>0</v>
      </c>
      <c r="H22" s="204"/>
      <c r="I22" s="204">
        <v>1660</v>
      </c>
      <c r="J22" s="204">
        <v>908.16</v>
      </c>
      <c r="K22" s="204">
        <v>0</v>
      </c>
      <c r="L22" s="204"/>
      <c r="M22" s="204">
        <v>0</v>
      </c>
      <c r="N22" s="204"/>
      <c r="O22" s="206">
        <v>0</v>
      </c>
      <c r="P22" s="206"/>
      <c r="Q22" s="206"/>
      <c r="R22" s="204">
        <v>0</v>
      </c>
      <c r="S22" s="90"/>
    </row>
    <row r="23" spans="1:19" s="16" customFormat="1" ht="12.75">
      <c r="A23" s="106"/>
      <c r="B23" s="106">
        <v>71095</v>
      </c>
      <c r="C23" s="106" t="s">
        <v>135</v>
      </c>
      <c r="D23" s="204">
        <v>6640</v>
      </c>
      <c r="E23" s="204">
        <v>6623.04</v>
      </c>
      <c r="F23" s="201">
        <f t="shared" si="1"/>
        <v>0.9974457831325301</v>
      </c>
      <c r="G23" s="204">
        <v>0</v>
      </c>
      <c r="H23" s="204"/>
      <c r="I23" s="204">
        <v>6640</v>
      </c>
      <c r="J23" s="204">
        <v>6623.04</v>
      </c>
      <c r="K23" s="204">
        <v>0</v>
      </c>
      <c r="L23" s="204"/>
      <c r="M23" s="204">
        <v>0</v>
      </c>
      <c r="N23" s="204"/>
      <c r="O23" s="206">
        <v>0</v>
      </c>
      <c r="P23" s="206"/>
      <c r="Q23" s="206"/>
      <c r="R23" s="204">
        <v>0</v>
      </c>
      <c r="S23" s="90"/>
    </row>
    <row r="24" spans="1:19" s="16" customFormat="1" ht="24.75" customHeight="1">
      <c r="A24" s="110">
        <v>750</v>
      </c>
      <c r="B24" s="110"/>
      <c r="C24" s="110" t="s">
        <v>152</v>
      </c>
      <c r="D24" s="203">
        <f>SUM(D25:D29)</f>
        <v>1498698</v>
      </c>
      <c r="E24" s="203">
        <f>SUM(E25:E29)</f>
        <v>1483708.16</v>
      </c>
      <c r="F24" s="198">
        <f t="shared" si="1"/>
        <v>0.9899980916769089</v>
      </c>
      <c r="G24" s="205">
        <f>SUM(G25:G29)</f>
        <v>1132608</v>
      </c>
      <c r="H24" s="203">
        <f>SUM(H25:H29)</f>
        <v>1122582.76</v>
      </c>
      <c r="I24" s="203">
        <f>SUM(I25:I29)</f>
        <v>237190</v>
      </c>
      <c r="J24" s="203">
        <f>SUM(J25:J29)</f>
        <v>232698.12</v>
      </c>
      <c r="K24" s="203">
        <v>0</v>
      </c>
      <c r="L24" s="203"/>
      <c r="M24" s="203">
        <f>SUM(M25:M29)</f>
        <v>128900</v>
      </c>
      <c r="N24" s="203">
        <f>SUM(N25:N29)</f>
        <v>128427.28</v>
      </c>
      <c r="O24" s="205">
        <v>0</v>
      </c>
      <c r="P24" s="205"/>
      <c r="Q24" s="205"/>
      <c r="R24" s="203">
        <v>0</v>
      </c>
      <c r="S24" s="90"/>
    </row>
    <row r="25" spans="1:19" s="16" customFormat="1" ht="14.25" customHeight="1">
      <c r="A25" s="106"/>
      <c r="B25" s="106">
        <v>75011</v>
      </c>
      <c r="C25" s="106" t="s">
        <v>153</v>
      </c>
      <c r="D25" s="204">
        <v>53248</v>
      </c>
      <c r="E25" s="204">
        <v>52912.12</v>
      </c>
      <c r="F25" s="201">
        <f t="shared" si="1"/>
        <v>0.9936921574519231</v>
      </c>
      <c r="G25" s="204">
        <v>42398</v>
      </c>
      <c r="H25" s="204">
        <v>42398</v>
      </c>
      <c r="I25" s="204">
        <v>10850</v>
      </c>
      <c r="J25" s="204">
        <v>10514.12</v>
      </c>
      <c r="K25" s="204">
        <v>0</v>
      </c>
      <c r="L25" s="204"/>
      <c r="M25" s="204">
        <v>0</v>
      </c>
      <c r="N25" s="204"/>
      <c r="O25" s="206">
        <v>0</v>
      </c>
      <c r="P25" s="206"/>
      <c r="Q25" s="206"/>
      <c r="R25" s="204">
        <v>0</v>
      </c>
      <c r="S25" s="90"/>
    </row>
    <row r="26" spans="1:19" s="16" customFormat="1" ht="16.5" customHeight="1">
      <c r="A26" s="106"/>
      <c r="B26" s="106">
        <v>75022</v>
      </c>
      <c r="C26" s="106" t="s">
        <v>154</v>
      </c>
      <c r="D26" s="204">
        <v>115200</v>
      </c>
      <c r="E26" s="204">
        <v>114737.68</v>
      </c>
      <c r="F26" s="201">
        <f t="shared" si="1"/>
        <v>0.9959868055555555</v>
      </c>
      <c r="G26" s="204">
        <v>0</v>
      </c>
      <c r="H26" s="204">
        <v>0</v>
      </c>
      <c r="I26" s="204">
        <v>2200</v>
      </c>
      <c r="J26" s="204">
        <v>2014.87</v>
      </c>
      <c r="K26" s="204">
        <v>0</v>
      </c>
      <c r="L26" s="204"/>
      <c r="M26" s="204">
        <v>113000</v>
      </c>
      <c r="N26" s="204">
        <v>112722.81</v>
      </c>
      <c r="O26" s="206">
        <v>0</v>
      </c>
      <c r="P26" s="206"/>
      <c r="Q26" s="206"/>
      <c r="R26" s="204">
        <v>0</v>
      </c>
      <c r="S26" s="90"/>
    </row>
    <row r="27" spans="1:19" s="16" customFormat="1" ht="15.75" customHeight="1">
      <c r="A27" s="106"/>
      <c r="B27" s="106">
        <v>75023</v>
      </c>
      <c r="C27" s="106" t="s">
        <v>155</v>
      </c>
      <c r="D27" s="204">
        <v>1255840</v>
      </c>
      <c r="E27" s="204">
        <v>1243697.97</v>
      </c>
      <c r="F27" s="201">
        <f t="shared" si="1"/>
        <v>0.9903315470123583</v>
      </c>
      <c r="G27" s="206">
        <v>1071450</v>
      </c>
      <c r="H27" s="204">
        <v>1061429.76</v>
      </c>
      <c r="I27" s="290">
        <v>184090</v>
      </c>
      <c r="J27" s="204">
        <v>181980.41</v>
      </c>
      <c r="K27" s="204">
        <v>0</v>
      </c>
      <c r="L27" s="204"/>
      <c r="M27" s="204">
        <v>300</v>
      </c>
      <c r="N27" s="204">
        <v>287.8</v>
      </c>
      <c r="O27" s="206">
        <v>0</v>
      </c>
      <c r="P27" s="206"/>
      <c r="Q27" s="206"/>
      <c r="R27" s="204">
        <v>0</v>
      </c>
      <c r="S27" s="90"/>
    </row>
    <row r="28" spans="1:19" s="16" customFormat="1" ht="26.25" customHeight="1">
      <c r="A28" s="106"/>
      <c r="B28" s="106">
        <v>75075</v>
      </c>
      <c r="C28" s="106" t="s">
        <v>156</v>
      </c>
      <c r="D28" s="204">
        <v>19500</v>
      </c>
      <c r="E28" s="204">
        <v>19456.43</v>
      </c>
      <c r="F28" s="201">
        <f t="shared" si="1"/>
        <v>0.997765641025641</v>
      </c>
      <c r="G28" s="204">
        <v>0</v>
      </c>
      <c r="H28" s="204">
        <v>0</v>
      </c>
      <c r="I28" s="204">
        <v>19500</v>
      </c>
      <c r="J28" s="204">
        <v>19456.43</v>
      </c>
      <c r="K28" s="204">
        <v>0</v>
      </c>
      <c r="L28" s="204"/>
      <c r="M28" s="204">
        <v>0</v>
      </c>
      <c r="N28" s="204"/>
      <c r="O28" s="206"/>
      <c r="P28" s="206">
        <v>0</v>
      </c>
      <c r="Q28" s="206"/>
      <c r="R28" s="204">
        <v>0</v>
      </c>
      <c r="S28" s="90"/>
    </row>
    <row r="29" spans="1:19" s="16" customFormat="1" ht="16.5" customHeight="1">
      <c r="A29" s="106"/>
      <c r="B29" s="106">
        <v>75095</v>
      </c>
      <c r="C29" s="106" t="s">
        <v>135</v>
      </c>
      <c r="D29" s="204">
        <v>54910</v>
      </c>
      <c r="E29" s="204">
        <v>52903.96</v>
      </c>
      <c r="F29" s="201">
        <f t="shared" si="1"/>
        <v>0.9634667637953014</v>
      </c>
      <c r="G29" s="204">
        <v>18760</v>
      </c>
      <c r="H29" s="204">
        <v>18755</v>
      </c>
      <c r="I29" s="204">
        <v>20550</v>
      </c>
      <c r="J29" s="204">
        <v>18732.29</v>
      </c>
      <c r="K29" s="204">
        <v>0</v>
      </c>
      <c r="L29" s="204"/>
      <c r="M29" s="204">
        <v>15600</v>
      </c>
      <c r="N29" s="204">
        <v>15416.67</v>
      </c>
      <c r="O29" s="206">
        <v>0</v>
      </c>
      <c r="P29" s="206"/>
      <c r="Q29" s="206"/>
      <c r="R29" s="204">
        <v>0</v>
      </c>
      <c r="S29" s="90"/>
    </row>
    <row r="30" spans="1:19" s="16" customFormat="1" ht="60" customHeight="1">
      <c r="A30" s="110">
        <v>751</v>
      </c>
      <c r="B30" s="110"/>
      <c r="C30" s="110" t="s">
        <v>157</v>
      </c>
      <c r="D30" s="203">
        <f>SUM(D31:D31)</f>
        <v>909</v>
      </c>
      <c r="E30" s="203">
        <f>SUM(E31:E31)</f>
        <v>909</v>
      </c>
      <c r="F30" s="198">
        <f t="shared" si="1"/>
        <v>1</v>
      </c>
      <c r="G30" s="203">
        <f aca="true" t="shared" si="3" ref="G30:O30">SUM(G31:G31)</f>
        <v>909</v>
      </c>
      <c r="H30" s="203">
        <f t="shared" si="3"/>
        <v>909</v>
      </c>
      <c r="I30" s="203">
        <f t="shared" si="3"/>
        <v>0</v>
      </c>
      <c r="J30" s="203">
        <f t="shared" si="3"/>
        <v>0</v>
      </c>
      <c r="K30" s="203">
        <f t="shared" si="3"/>
        <v>0</v>
      </c>
      <c r="L30" s="203">
        <f t="shared" si="3"/>
        <v>0</v>
      </c>
      <c r="M30" s="203">
        <f t="shared" si="3"/>
        <v>0</v>
      </c>
      <c r="N30" s="203">
        <f t="shared" si="3"/>
        <v>0</v>
      </c>
      <c r="O30" s="203">
        <f t="shared" si="3"/>
        <v>0</v>
      </c>
      <c r="P30" s="203"/>
      <c r="Q30" s="203"/>
      <c r="R30" s="203">
        <f>SUM(R31)</f>
        <v>0</v>
      </c>
      <c r="S30" s="90"/>
    </row>
    <row r="31" spans="1:19" s="16" customFormat="1" ht="36.75" customHeight="1">
      <c r="A31" s="106"/>
      <c r="B31" s="106">
        <v>75101</v>
      </c>
      <c r="C31" s="106" t="s">
        <v>158</v>
      </c>
      <c r="D31" s="204">
        <v>909</v>
      </c>
      <c r="E31" s="204">
        <v>909</v>
      </c>
      <c r="F31" s="201">
        <f t="shared" si="1"/>
        <v>1</v>
      </c>
      <c r="G31" s="204">
        <v>909</v>
      </c>
      <c r="H31" s="204">
        <v>909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6"/>
      <c r="Q31" s="206"/>
      <c r="R31" s="204">
        <v>0</v>
      </c>
      <c r="S31" s="90"/>
    </row>
    <row r="32" spans="1:19" s="16" customFormat="1" ht="36">
      <c r="A32" s="110">
        <v>754</v>
      </c>
      <c r="B32" s="110"/>
      <c r="C32" s="110" t="s">
        <v>159</v>
      </c>
      <c r="D32" s="203">
        <f>SUM(D33:D34)</f>
        <v>95904.98000000001</v>
      </c>
      <c r="E32" s="203">
        <f>SUM(E33:E34)</f>
        <v>61964.82</v>
      </c>
      <c r="F32" s="198">
        <f t="shared" si="1"/>
        <v>0.6461063857163621</v>
      </c>
      <c r="G32" s="203">
        <f aca="true" t="shared" si="4" ref="G32:N32">SUM(G33:G34)</f>
        <v>7500</v>
      </c>
      <c r="H32" s="203">
        <f t="shared" si="4"/>
        <v>7376</v>
      </c>
      <c r="I32" s="203">
        <f t="shared" si="4"/>
        <v>62700</v>
      </c>
      <c r="J32" s="203">
        <f t="shared" si="4"/>
        <v>29097.34</v>
      </c>
      <c r="K32" s="203">
        <f t="shared" si="4"/>
        <v>15904.98</v>
      </c>
      <c r="L32" s="203">
        <f t="shared" si="4"/>
        <v>15904.38</v>
      </c>
      <c r="M32" s="203">
        <f t="shared" si="4"/>
        <v>9800</v>
      </c>
      <c r="N32" s="203">
        <f t="shared" si="4"/>
        <v>9587.1</v>
      </c>
      <c r="O32" s="205">
        <v>0</v>
      </c>
      <c r="P32" s="205"/>
      <c r="Q32" s="205"/>
      <c r="R32" s="203">
        <v>0</v>
      </c>
      <c r="S32" s="90"/>
    </row>
    <row r="33" spans="1:19" s="16" customFormat="1" ht="24">
      <c r="A33" s="106"/>
      <c r="B33" s="106">
        <v>75412</v>
      </c>
      <c r="C33" s="106" t="s">
        <v>161</v>
      </c>
      <c r="D33" s="204">
        <v>62904.98</v>
      </c>
      <c r="E33" s="204">
        <v>61964.82</v>
      </c>
      <c r="F33" s="201">
        <f t="shared" si="1"/>
        <v>0.9850542834605464</v>
      </c>
      <c r="G33" s="204">
        <v>7500</v>
      </c>
      <c r="H33" s="204">
        <v>7376</v>
      </c>
      <c r="I33" s="204">
        <v>29700</v>
      </c>
      <c r="J33" s="204">
        <v>29097.34</v>
      </c>
      <c r="K33" s="204">
        <v>15904.98</v>
      </c>
      <c r="L33" s="204">
        <v>15904.38</v>
      </c>
      <c r="M33" s="204">
        <v>9800</v>
      </c>
      <c r="N33" s="204">
        <v>9587.1</v>
      </c>
      <c r="O33" s="206">
        <v>0</v>
      </c>
      <c r="P33" s="206"/>
      <c r="Q33" s="206"/>
      <c r="R33" s="204">
        <v>0</v>
      </c>
      <c r="S33" s="90"/>
    </row>
    <row r="34" spans="1:19" s="16" customFormat="1" ht="17.25" customHeight="1">
      <c r="A34" s="106"/>
      <c r="B34" s="106">
        <v>75421</v>
      </c>
      <c r="C34" s="106" t="s">
        <v>162</v>
      </c>
      <c r="D34" s="204">
        <v>33000</v>
      </c>
      <c r="E34" s="204">
        <v>0</v>
      </c>
      <c r="F34" s="201">
        <f t="shared" si="1"/>
        <v>0</v>
      </c>
      <c r="G34" s="204">
        <v>0</v>
      </c>
      <c r="H34" s="204">
        <v>0</v>
      </c>
      <c r="I34" s="204">
        <v>33000</v>
      </c>
      <c r="J34" s="204">
        <v>0</v>
      </c>
      <c r="K34" s="204">
        <v>0</v>
      </c>
      <c r="L34" s="204"/>
      <c r="M34" s="204">
        <v>0</v>
      </c>
      <c r="N34" s="204"/>
      <c r="O34" s="206">
        <v>0</v>
      </c>
      <c r="P34" s="206"/>
      <c r="Q34" s="206"/>
      <c r="R34" s="204">
        <v>0</v>
      </c>
      <c r="S34" s="90"/>
    </row>
    <row r="35" spans="1:19" s="16" customFormat="1" ht="24">
      <c r="A35" s="110">
        <v>757</v>
      </c>
      <c r="B35" s="110"/>
      <c r="C35" s="110" t="s">
        <v>165</v>
      </c>
      <c r="D35" s="203">
        <f aca="true" t="shared" si="5" ref="D35:R35">SUM(D36)</f>
        <v>270000</v>
      </c>
      <c r="E35" s="203">
        <f t="shared" si="5"/>
        <v>224927.48</v>
      </c>
      <c r="F35" s="198">
        <f t="shared" si="1"/>
        <v>0.8330647407407408</v>
      </c>
      <c r="G35" s="203">
        <f t="shared" si="5"/>
        <v>0</v>
      </c>
      <c r="H35" s="203">
        <f t="shared" si="5"/>
        <v>0</v>
      </c>
      <c r="I35" s="203">
        <f t="shared" si="5"/>
        <v>0</v>
      </c>
      <c r="J35" s="203">
        <f t="shared" si="5"/>
        <v>0</v>
      </c>
      <c r="K35" s="203">
        <f t="shared" si="5"/>
        <v>0</v>
      </c>
      <c r="L35" s="203">
        <f t="shared" si="5"/>
        <v>0</v>
      </c>
      <c r="M35" s="203">
        <f t="shared" si="5"/>
        <v>0</v>
      </c>
      <c r="N35" s="203">
        <f t="shared" si="5"/>
        <v>0</v>
      </c>
      <c r="O35" s="203">
        <f t="shared" si="5"/>
        <v>0</v>
      </c>
      <c r="P35" s="205"/>
      <c r="Q35" s="205">
        <f>SUM(Q36)</f>
        <v>270000</v>
      </c>
      <c r="R35" s="205">
        <f t="shared" si="5"/>
        <v>224927.48</v>
      </c>
      <c r="S35" s="90"/>
    </row>
    <row r="36" spans="1:19" s="16" customFormat="1" ht="36.75" customHeight="1">
      <c r="A36" s="106"/>
      <c r="B36" s="106">
        <v>75702</v>
      </c>
      <c r="C36" s="106" t="s">
        <v>166</v>
      </c>
      <c r="D36" s="204">
        <v>270000</v>
      </c>
      <c r="E36" s="204">
        <v>224927.48</v>
      </c>
      <c r="F36" s="201">
        <f t="shared" si="1"/>
        <v>0.8330647407407408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6"/>
      <c r="Q36" s="206">
        <v>270000</v>
      </c>
      <c r="R36" s="206">
        <v>224927.48</v>
      </c>
      <c r="S36" s="90"/>
    </row>
    <row r="37" spans="1:19" s="16" customFormat="1" ht="17.25" customHeight="1">
      <c r="A37" s="110">
        <v>801</v>
      </c>
      <c r="B37" s="110"/>
      <c r="C37" s="110" t="s">
        <v>169</v>
      </c>
      <c r="D37" s="203">
        <f aca="true" t="shared" si="6" ref="D37:N37">SUM(D38:D44)</f>
        <v>6376939</v>
      </c>
      <c r="E37" s="203">
        <f t="shared" si="6"/>
        <v>6036497.799999999</v>
      </c>
      <c r="F37" s="198">
        <f t="shared" si="1"/>
        <v>0.9466136966340746</v>
      </c>
      <c r="G37" s="205">
        <f t="shared" si="6"/>
        <v>4516730</v>
      </c>
      <c r="H37" s="205">
        <f t="shared" si="6"/>
        <v>4331734.419999999</v>
      </c>
      <c r="I37" s="205">
        <f t="shared" si="6"/>
        <v>1237309</v>
      </c>
      <c r="J37" s="205">
        <f t="shared" si="6"/>
        <v>1088416.8299999998</v>
      </c>
      <c r="K37" s="205">
        <f t="shared" si="6"/>
        <v>396400</v>
      </c>
      <c r="L37" s="205">
        <f t="shared" si="6"/>
        <v>395085.8</v>
      </c>
      <c r="M37" s="205">
        <f t="shared" si="6"/>
        <v>226500</v>
      </c>
      <c r="N37" s="205">
        <f t="shared" si="6"/>
        <v>221260.75</v>
      </c>
      <c r="O37" s="205">
        <v>0</v>
      </c>
      <c r="P37" s="205"/>
      <c r="Q37" s="205"/>
      <c r="R37" s="203">
        <v>0</v>
      </c>
      <c r="S37" s="90"/>
    </row>
    <row r="38" spans="1:19" s="16" customFormat="1" ht="17.25" customHeight="1">
      <c r="A38" s="106"/>
      <c r="B38" s="106">
        <v>80101</v>
      </c>
      <c r="C38" s="106" t="s">
        <v>170</v>
      </c>
      <c r="D38" s="204">
        <v>3292075</v>
      </c>
      <c r="E38" s="204">
        <v>3236447.66</v>
      </c>
      <c r="F38" s="201">
        <f t="shared" si="1"/>
        <v>0.983102651063539</v>
      </c>
      <c r="G38" s="206">
        <v>2492000</v>
      </c>
      <c r="H38" s="206">
        <v>2469752.59</v>
      </c>
      <c r="I38" s="204">
        <v>284275</v>
      </c>
      <c r="J38" s="204">
        <v>251528.64</v>
      </c>
      <c r="K38" s="206">
        <v>392400</v>
      </c>
      <c r="L38" s="206">
        <v>392366.04</v>
      </c>
      <c r="M38" s="204">
        <v>123400</v>
      </c>
      <c r="N38" s="204">
        <v>122800.39</v>
      </c>
      <c r="O38" s="206">
        <v>0</v>
      </c>
      <c r="P38" s="206"/>
      <c r="Q38" s="206"/>
      <c r="R38" s="204">
        <v>0</v>
      </c>
      <c r="S38" s="90"/>
    </row>
    <row r="39" spans="1:19" s="16" customFormat="1" ht="24">
      <c r="A39" s="106"/>
      <c r="B39" s="106">
        <v>80103</v>
      </c>
      <c r="C39" s="106" t="s">
        <v>171</v>
      </c>
      <c r="D39" s="204">
        <v>235032</v>
      </c>
      <c r="E39" s="204">
        <v>207044.46</v>
      </c>
      <c r="F39" s="201">
        <f t="shared" si="1"/>
        <v>0.8809203002144389</v>
      </c>
      <c r="G39" s="204">
        <v>203222</v>
      </c>
      <c r="H39" s="204">
        <v>183097.27</v>
      </c>
      <c r="I39" s="204">
        <v>17410</v>
      </c>
      <c r="J39" s="204">
        <v>13866.52</v>
      </c>
      <c r="K39" s="204">
        <v>0</v>
      </c>
      <c r="L39" s="204">
        <v>0</v>
      </c>
      <c r="M39" s="204">
        <v>14400</v>
      </c>
      <c r="N39" s="204">
        <v>10080.67</v>
      </c>
      <c r="O39" s="206">
        <v>0</v>
      </c>
      <c r="P39" s="206"/>
      <c r="Q39" s="206"/>
      <c r="R39" s="204">
        <v>0</v>
      </c>
      <c r="S39" s="90"/>
    </row>
    <row r="40" spans="1:19" s="16" customFormat="1" ht="18.75" customHeight="1">
      <c r="A40" s="106"/>
      <c r="B40" s="106">
        <v>80104</v>
      </c>
      <c r="C40" s="106" t="s">
        <v>172</v>
      </c>
      <c r="D40" s="204">
        <v>288853</v>
      </c>
      <c r="E40" s="204">
        <v>231651.86</v>
      </c>
      <c r="F40" s="201">
        <f t="shared" si="1"/>
        <v>0.8019714526073816</v>
      </c>
      <c r="G40" s="204">
        <v>247388</v>
      </c>
      <c r="H40" s="204">
        <v>191140.03</v>
      </c>
      <c r="I40" s="204">
        <v>30765</v>
      </c>
      <c r="J40" s="204">
        <v>29926.39</v>
      </c>
      <c r="K40" s="204">
        <v>0</v>
      </c>
      <c r="L40" s="204">
        <v>0</v>
      </c>
      <c r="M40" s="204">
        <v>10700</v>
      </c>
      <c r="N40" s="204">
        <v>10585.44</v>
      </c>
      <c r="O40" s="206">
        <v>0</v>
      </c>
      <c r="P40" s="206"/>
      <c r="Q40" s="206"/>
      <c r="R40" s="204">
        <v>0</v>
      </c>
      <c r="S40" s="90"/>
    </row>
    <row r="41" spans="1:19" s="16" customFormat="1" ht="16.5" customHeight="1">
      <c r="A41" s="106"/>
      <c r="B41" s="106">
        <v>80110</v>
      </c>
      <c r="C41" s="106" t="s">
        <v>173</v>
      </c>
      <c r="D41" s="204">
        <v>2173700</v>
      </c>
      <c r="E41" s="204">
        <v>2007146.13</v>
      </c>
      <c r="F41" s="201">
        <f t="shared" si="1"/>
        <v>0.9233777108156599</v>
      </c>
      <c r="G41" s="206">
        <v>1511900</v>
      </c>
      <c r="H41" s="204">
        <v>1426160.43</v>
      </c>
      <c r="I41" s="204">
        <v>583800</v>
      </c>
      <c r="J41" s="204">
        <v>503191.45</v>
      </c>
      <c r="K41" s="204">
        <v>0</v>
      </c>
      <c r="L41" s="204">
        <v>0</v>
      </c>
      <c r="M41" s="204">
        <v>78000</v>
      </c>
      <c r="N41" s="204">
        <v>77794.25</v>
      </c>
      <c r="O41" s="206">
        <v>0</v>
      </c>
      <c r="P41" s="206"/>
      <c r="Q41" s="206"/>
      <c r="R41" s="204">
        <v>0</v>
      </c>
      <c r="S41" s="90"/>
    </row>
    <row r="42" spans="1:19" s="16" customFormat="1" ht="24">
      <c r="A42" s="106"/>
      <c r="B42" s="106">
        <v>80113</v>
      </c>
      <c r="C42" s="106" t="s">
        <v>174</v>
      </c>
      <c r="D42" s="204">
        <v>326200</v>
      </c>
      <c r="E42" s="204">
        <v>303564.78</v>
      </c>
      <c r="F42" s="201">
        <f t="shared" si="1"/>
        <v>0.9306093807480075</v>
      </c>
      <c r="G42" s="204">
        <v>61900</v>
      </c>
      <c r="H42" s="204">
        <v>61264.1</v>
      </c>
      <c r="I42" s="204">
        <v>264300</v>
      </c>
      <c r="J42" s="204">
        <v>242300.68</v>
      </c>
      <c r="K42" s="204">
        <v>0</v>
      </c>
      <c r="L42" s="204">
        <v>0</v>
      </c>
      <c r="M42" s="204">
        <v>0</v>
      </c>
      <c r="N42" s="204">
        <v>0</v>
      </c>
      <c r="O42" s="206">
        <v>0</v>
      </c>
      <c r="P42" s="206"/>
      <c r="Q42" s="206"/>
      <c r="R42" s="204">
        <v>0</v>
      </c>
      <c r="S42" s="90"/>
    </row>
    <row r="43" spans="1:19" s="16" customFormat="1" ht="36.75" customHeight="1">
      <c r="A43" s="106"/>
      <c r="B43" s="106">
        <v>80146</v>
      </c>
      <c r="C43" s="106" t="s">
        <v>175</v>
      </c>
      <c r="D43" s="204">
        <v>8300</v>
      </c>
      <c r="E43" s="204">
        <v>4165.39</v>
      </c>
      <c r="F43" s="201">
        <f t="shared" si="1"/>
        <v>0.5018542168674699</v>
      </c>
      <c r="G43" s="204">
        <v>0</v>
      </c>
      <c r="H43" s="204">
        <v>0</v>
      </c>
      <c r="I43" s="204">
        <v>8300</v>
      </c>
      <c r="J43" s="204">
        <v>4165.39</v>
      </c>
      <c r="K43" s="204">
        <v>0</v>
      </c>
      <c r="L43" s="204">
        <v>0</v>
      </c>
      <c r="M43" s="204">
        <v>0</v>
      </c>
      <c r="N43" s="204">
        <v>0</v>
      </c>
      <c r="O43" s="206">
        <v>0</v>
      </c>
      <c r="P43" s="206"/>
      <c r="Q43" s="206"/>
      <c r="R43" s="204">
        <v>0</v>
      </c>
      <c r="S43" s="90"/>
    </row>
    <row r="44" spans="1:19" s="16" customFormat="1" ht="16.5" customHeight="1">
      <c r="A44" s="106"/>
      <c r="B44" s="106">
        <v>80195</v>
      </c>
      <c r="C44" s="106" t="s">
        <v>135</v>
      </c>
      <c r="D44" s="204">
        <v>52779</v>
      </c>
      <c r="E44" s="204">
        <v>46477.52</v>
      </c>
      <c r="F44" s="201">
        <f t="shared" si="1"/>
        <v>0.8806063017488015</v>
      </c>
      <c r="G44" s="204">
        <v>320</v>
      </c>
      <c r="H44" s="204">
        <v>320</v>
      </c>
      <c r="I44" s="204">
        <v>48459</v>
      </c>
      <c r="J44" s="204">
        <v>43437.76</v>
      </c>
      <c r="K44" s="204">
        <v>4000</v>
      </c>
      <c r="L44" s="204">
        <v>2719.76</v>
      </c>
      <c r="M44" s="204">
        <v>0</v>
      </c>
      <c r="N44" s="204">
        <v>0</v>
      </c>
      <c r="O44" s="206">
        <v>0</v>
      </c>
      <c r="P44" s="206"/>
      <c r="Q44" s="206"/>
      <c r="R44" s="204">
        <v>0</v>
      </c>
      <c r="S44" s="90"/>
    </row>
    <row r="45" spans="1:19" s="16" customFormat="1" ht="16.5" customHeight="1">
      <c r="A45" s="110">
        <v>851</v>
      </c>
      <c r="B45" s="110"/>
      <c r="C45" s="110" t="s">
        <v>176</v>
      </c>
      <c r="D45" s="203">
        <f>SUM(D46:D47)</f>
        <v>76710</v>
      </c>
      <c r="E45" s="203">
        <f>SUM(E46:E47)</f>
        <v>52674.04</v>
      </c>
      <c r="F45" s="198">
        <f t="shared" si="1"/>
        <v>0.6866645808890627</v>
      </c>
      <c r="G45" s="203">
        <f aca="true" t="shared" si="7" ref="G45:L45">SUM(G46:G47)</f>
        <v>24710</v>
      </c>
      <c r="H45" s="203">
        <f t="shared" si="7"/>
        <v>24077.6</v>
      </c>
      <c r="I45" s="203">
        <f t="shared" si="7"/>
        <v>42000</v>
      </c>
      <c r="J45" s="203">
        <f t="shared" si="7"/>
        <v>18596.44</v>
      </c>
      <c r="K45" s="203">
        <f t="shared" si="7"/>
        <v>10000</v>
      </c>
      <c r="L45" s="203">
        <f t="shared" si="7"/>
        <v>10000</v>
      </c>
      <c r="M45" s="203">
        <v>0</v>
      </c>
      <c r="N45" s="203"/>
      <c r="O45" s="205">
        <v>0</v>
      </c>
      <c r="P45" s="205"/>
      <c r="Q45" s="205"/>
      <c r="R45" s="203">
        <v>0</v>
      </c>
      <c r="S45" s="90"/>
    </row>
    <row r="46" spans="1:19" s="16" customFormat="1" ht="17.25" customHeight="1">
      <c r="A46" s="106"/>
      <c r="B46" s="106">
        <v>85153</v>
      </c>
      <c r="C46" s="106" t="s">
        <v>177</v>
      </c>
      <c r="D46" s="204">
        <v>6000</v>
      </c>
      <c r="E46" s="204">
        <v>2026</v>
      </c>
      <c r="F46" s="201">
        <f t="shared" si="1"/>
        <v>0.33766666666666667</v>
      </c>
      <c r="G46" s="204">
        <v>0</v>
      </c>
      <c r="H46" s="204"/>
      <c r="I46" s="204">
        <v>6000</v>
      </c>
      <c r="J46" s="204">
        <v>2026</v>
      </c>
      <c r="K46" s="204">
        <v>0</v>
      </c>
      <c r="L46" s="204"/>
      <c r="M46" s="204">
        <v>0</v>
      </c>
      <c r="N46" s="204"/>
      <c r="O46" s="206">
        <v>0</v>
      </c>
      <c r="P46" s="206"/>
      <c r="Q46" s="206"/>
      <c r="R46" s="204">
        <v>0</v>
      </c>
      <c r="S46" s="90"/>
    </row>
    <row r="47" spans="1:19" s="16" customFormat="1" ht="24" customHeight="1">
      <c r="A47" s="106"/>
      <c r="B47" s="106">
        <v>85154</v>
      </c>
      <c r="C47" s="106" t="s">
        <v>178</v>
      </c>
      <c r="D47" s="204">
        <v>70710</v>
      </c>
      <c r="E47" s="204">
        <v>50648.04</v>
      </c>
      <c r="F47" s="201">
        <f t="shared" si="1"/>
        <v>0.7162783198981757</v>
      </c>
      <c r="G47" s="204">
        <v>24710</v>
      </c>
      <c r="H47" s="290">
        <v>24077.6</v>
      </c>
      <c r="I47" s="204">
        <v>36000</v>
      </c>
      <c r="J47" s="204">
        <v>16570.44</v>
      </c>
      <c r="K47" s="204">
        <v>10000</v>
      </c>
      <c r="L47" s="204">
        <v>10000</v>
      </c>
      <c r="M47" s="204">
        <v>0</v>
      </c>
      <c r="N47" s="204"/>
      <c r="O47" s="206">
        <v>0</v>
      </c>
      <c r="P47" s="206"/>
      <c r="Q47" s="206"/>
      <c r="R47" s="204">
        <v>0</v>
      </c>
      <c r="S47" s="90"/>
    </row>
    <row r="48" spans="1:19" s="16" customFormat="1" ht="19.5" customHeight="1">
      <c r="A48" s="110">
        <v>852</v>
      </c>
      <c r="B48" s="110"/>
      <c r="C48" s="110" t="s">
        <v>323</v>
      </c>
      <c r="D48" s="203">
        <f aca="true" t="shared" si="8" ref="D48:P48">SUM(D49:D58)</f>
        <v>2866884.02</v>
      </c>
      <c r="E48" s="203">
        <f t="shared" si="8"/>
        <v>2807335.78</v>
      </c>
      <c r="F48" s="198">
        <f t="shared" si="1"/>
        <v>0.9792289330211551</v>
      </c>
      <c r="G48" s="203">
        <f t="shared" si="8"/>
        <v>423477</v>
      </c>
      <c r="H48" s="203">
        <f t="shared" si="8"/>
        <v>415159.91000000003</v>
      </c>
      <c r="I48" s="203">
        <f t="shared" si="8"/>
        <v>210456.02</v>
      </c>
      <c r="J48" s="203">
        <f t="shared" si="8"/>
        <v>197311.12</v>
      </c>
      <c r="K48" s="203">
        <f t="shared" si="8"/>
        <v>0</v>
      </c>
      <c r="L48" s="203">
        <f t="shared" si="8"/>
        <v>0</v>
      </c>
      <c r="M48" s="205">
        <f t="shared" si="8"/>
        <v>2214112</v>
      </c>
      <c r="N48" s="205">
        <f t="shared" si="8"/>
        <v>2176025.75</v>
      </c>
      <c r="O48" s="203">
        <f t="shared" si="8"/>
        <v>18839</v>
      </c>
      <c r="P48" s="203">
        <f t="shared" si="8"/>
        <v>18839</v>
      </c>
      <c r="Q48" s="205"/>
      <c r="R48" s="203">
        <v>0</v>
      </c>
      <c r="S48" s="90"/>
    </row>
    <row r="49" spans="1:19" s="16" customFormat="1" ht="27" customHeight="1">
      <c r="A49" s="106"/>
      <c r="B49" s="106">
        <v>85202</v>
      </c>
      <c r="C49" s="106" t="s">
        <v>296</v>
      </c>
      <c r="D49" s="204">
        <v>91800</v>
      </c>
      <c r="E49" s="204">
        <v>86849.36</v>
      </c>
      <c r="F49" s="201">
        <f t="shared" si="1"/>
        <v>0.9460714596949891</v>
      </c>
      <c r="G49" s="204">
        <v>0</v>
      </c>
      <c r="H49" s="204"/>
      <c r="I49" s="204">
        <v>91800</v>
      </c>
      <c r="J49" s="204">
        <v>86849.36</v>
      </c>
      <c r="K49" s="204">
        <v>0</v>
      </c>
      <c r="L49" s="204"/>
      <c r="M49" s="204">
        <v>0</v>
      </c>
      <c r="N49" s="204"/>
      <c r="O49" s="206">
        <v>0</v>
      </c>
      <c r="P49" s="206"/>
      <c r="Q49" s="206"/>
      <c r="R49" s="204">
        <v>0</v>
      </c>
      <c r="S49" s="90"/>
    </row>
    <row r="50" spans="1:19" s="16" customFormat="1" ht="27" customHeight="1">
      <c r="A50" s="106"/>
      <c r="B50" s="106">
        <v>85206</v>
      </c>
      <c r="C50" s="106" t="s">
        <v>390</v>
      </c>
      <c r="D50" s="204">
        <v>32405</v>
      </c>
      <c r="E50" s="204">
        <v>27023.36</v>
      </c>
      <c r="F50" s="201">
        <f t="shared" si="1"/>
        <v>0.8339256287609937</v>
      </c>
      <c r="G50" s="204">
        <v>32405</v>
      </c>
      <c r="H50" s="204">
        <v>27023.36</v>
      </c>
      <c r="I50" s="204"/>
      <c r="J50" s="204"/>
      <c r="K50" s="204"/>
      <c r="L50" s="204"/>
      <c r="M50" s="204"/>
      <c r="N50" s="204"/>
      <c r="O50" s="206"/>
      <c r="P50" s="206"/>
      <c r="Q50" s="206"/>
      <c r="R50" s="204"/>
      <c r="S50" s="90"/>
    </row>
    <row r="51" spans="1:19" s="16" customFormat="1" ht="86.25" customHeight="1">
      <c r="A51" s="106"/>
      <c r="B51" s="106">
        <v>85212</v>
      </c>
      <c r="C51" s="106" t="s">
        <v>324</v>
      </c>
      <c r="D51" s="204">
        <v>1937847</v>
      </c>
      <c r="E51" s="204">
        <v>1906992.11</v>
      </c>
      <c r="F51" s="201">
        <f t="shared" si="1"/>
        <v>0.9840777471080019</v>
      </c>
      <c r="G51" s="204">
        <v>113119</v>
      </c>
      <c r="H51" s="204">
        <v>112115.1</v>
      </c>
      <c r="I51" s="204">
        <v>20308</v>
      </c>
      <c r="J51" s="204">
        <v>14654.4</v>
      </c>
      <c r="K51" s="204">
        <v>0</v>
      </c>
      <c r="L51" s="204"/>
      <c r="M51" s="206">
        <v>1804420</v>
      </c>
      <c r="N51" s="206">
        <v>1780222.61</v>
      </c>
      <c r="O51" s="206">
        <v>0</v>
      </c>
      <c r="P51" s="206"/>
      <c r="Q51" s="206"/>
      <c r="R51" s="204">
        <v>0</v>
      </c>
      <c r="S51" s="90"/>
    </row>
    <row r="52" spans="1:19" s="16" customFormat="1" ht="122.25" customHeight="1">
      <c r="A52" s="106"/>
      <c r="B52" s="106">
        <v>85213</v>
      </c>
      <c r="C52" s="106" t="s">
        <v>182</v>
      </c>
      <c r="D52" s="204">
        <v>26172</v>
      </c>
      <c r="E52" s="204">
        <v>25508.9</v>
      </c>
      <c r="F52" s="201">
        <f t="shared" si="1"/>
        <v>0.9746637627999389</v>
      </c>
      <c r="G52" s="204">
        <v>0</v>
      </c>
      <c r="H52" s="204">
        <v>0</v>
      </c>
      <c r="I52" s="204">
        <v>26172</v>
      </c>
      <c r="J52" s="204">
        <v>25508.9</v>
      </c>
      <c r="K52" s="204">
        <v>0</v>
      </c>
      <c r="L52" s="204"/>
      <c r="M52" s="204">
        <v>0</v>
      </c>
      <c r="N52" s="204"/>
      <c r="O52" s="206">
        <v>0</v>
      </c>
      <c r="P52" s="206"/>
      <c r="Q52" s="206"/>
      <c r="R52" s="204">
        <v>0</v>
      </c>
      <c r="S52" s="90"/>
    </row>
    <row r="53" spans="1:19" s="16" customFormat="1" ht="26.25" customHeight="1">
      <c r="A53" s="106"/>
      <c r="B53" s="106">
        <v>85214</v>
      </c>
      <c r="C53" s="106" t="s">
        <v>183</v>
      </c>
      <c r="D53" s="204">
        <v>119409</v>
      </c>
      <c r="E53" s="204">
        <v>119409</v>
      </c>
      <c r="F53" s="201">
        <f t="shared" si="1"/>
        <v>1</v>
      </c>
      <c r="G53" s="204">
        <v>0</v>
      </c>
      <c r="H53" s="204">
        <v>0</v>
      </c>
      <c r="I53" s="204">
        <v>0</v>
      </c>
      <c r="J53" s="204">
        <v>0</v>
      </c>
      <c r="K53" s="204">
        <v>0</v>
      </c>
      <c r="L53" s="204"/>
      <c r="M53" s="204">
        <v>100570</v>
      </c>
      <c r="N53" s="204">
        <v>100570</v>
      </c>
      <c r="O53" s="206">
        <v>18839</v>
      </c>
      <c r="P53" s="206">
        <v>18839</v>
      </c>
      <c r="Q53" s="206"/>
      <c r="R53" s="204">
        <v>0</v>
      </c>
      <c r="S53" s="90"/>
    </row>
    <row r="54" spans="1:19" s="16" customFormat="1" ht="18.75" customHeight="1">
      <c r="A54" s="106"/>
      <c r="B54" s="106">
        <v>85216</v>
      </c>
      <c r="C54" s="106" t="s">
        <v>185</v>
      </c>
      <c r="D54" s="204">
        <v>157527</v>
      </c>
      <c r="E54" s="204">
        <v>156744.27</v>
      </c>
      <c r="F54" s="201">
        <f t="shared" si="1"/>
        <v>0.9950311375192823</v>
      </c>
      <c r="G54" s="204">
        <v>0</v>
      </c>
      <c r="H54" s="204">
        <v>0</v>
      </c>
      <c r="I54" s="204">
        <v>0</v>
      </c>
      <c r="J54" s="204">
        <v>0</v>
      </c>
      <c r="K54" s="204">
        <v>0</v>
      </c>
      <c r="L54" s="204"/>
      <c r="M54" s="204">
        <v>157527</v>
      </c>
      <c r="N54" s="204">
        <v>156744.27</v>
      </c>
      <c r="O54" s="206">
        <v>0</v>
      </c>
      <c r="P54" s="206"/>
      <c r="Q54" s="206"/>
      <c r="R54" s="204">
        <v>0</v>
      </c>
      <c r="S54" s="90"/>
    </row>
    <row r="55" spans="1:19" s="16" customFormat="1" ht="27.75" customHeight="1">
      <c r="A55" s="106"/>
      <c r="B55" s="106">
        <v>85218</v>
      </c>
      <c r="C55" s="106" t="s">
        <v>329</v>
      </c>
      <c r="D55" s="204">
        <v>7192.02</v>
      </c>
      <c r="E55" s="204">
        <v>6742.01</v>
      </c>
      <c r="F55" s="201">
        <f t="shared" si="1"/>
        <v>0.9374292618763573</v>
      </c>
      <c r="G55" s="204">
        <v>0</v>
      </c>
      <c r="H55" s="204">
        <v>0</v>
      </c>
      <c r="I55" s="204">
        <v>7192.02</v>
      </c>
      <c r="J55" s="204">
        <v>6742.01</v>
      </c>
      <c r="K55" s="204">
        <v>0</v>
      </c>
      <c r="L55" s="204"/>
      <c r="M55" s="204"/>
      <c r="N55" s="204"/>
      <c r="O55" s="206"/>
      <c r="P55" s="206"/>
      <c r="Q55" s="206"/>
      <c r="R55" s="204"/>
      <c r="S55" s="90"/>
    </row>
    <row r="56" spans="1:19" s="16" customFormat="1" ht="24">
      <c r="A56" s="106"/>
      <c r="B56" s="106">
        <v>85219</v>
      </c>
      <c r="C56" s="106" t="s">
        <v>186</v>
      </c>
      <c r="D56" s="204">
        <v>338290</v>
      </c>
      <c r="E56" s="204">
        <v>335711.44</v>
      </c>
      <c r="F56" s="201">
        <f t="shared" si="1"/>
        <v>0.9923776641343226</v>
      </c>
      <c r="G56" s="204">
        <v>272904</v>
      </c>
      <c r="H56" s="204">
        <v>271763.93</v>
      </c>
      <c r="I56" s="204">
        <v>63586</v>
      </c>
      <c r="J56" s="204">
        <v>62158.64</v>
      </c>
      <c r="K56" s="204">
        <v>0</v>
      </c>
      <c r="L56" s="204"/>
      <c r="M56" s="204">
        <v>1800</v>
      </c>
      <c r="N56" s="204">
        <v>1788.87</v>
      </c>
      <c r="O56" s="206">
        <v>0</v>
      </c>
      <c r="P56" s="206"/>
      <c r="Q56" s="206"/>
      <c r="R56" s="204">
        <v>0</v>
      </c>
      <c r="S56" s="90"/>
    </row>
    <row r="57" spans="1:19" s="16" customFormat="1" ht="36">
      <c r="A57" s="106"/>
      <c r="B57" s="106">
        <v>85228</v>
      </c>
      <c r="C57" s="106" t="s">
        <v>187</v>
      </c>
      <c r="D57" s="204">
        <v>5049</v>
      </c>
      <c r="E57" s="204">
        <v>4257.52</v>
      </c>
      <c r="F57" s="201">
        <f t="shared" si="1"/>
        <v>0.8432402455931869</v>
      </c>
      <c r="G57" s="204">
        <v>5049</v>
      </c>
      <c r="H57" s="204">
        <v>4257.52</v>
      </c>
      <c r="I57" s="204">
        <v>0</v>
      </c>
      <c r="J57" s="204">
        <v>0</v>
      </c>
      <c r="K57" s="204">
        <v>0</v>
      </c>
      <c r="L57" s="204"/>
      <c r="M57" s="204"/>
      <c r="N57" s="204"/>
      <c r="O57" s="206">
        <v>0</v>
      </c>
      <c r="P57" s="206"/>
      <c r="Q57" s="206"/>
      <c r="R57" s="204">
        <v>0</v>
      </c>
      <c r="S57" s="90"/>
    </row>
    <row r="58" spans="1:19" s="16" customFormat="1" ht="16.5" customHeight="1">
      <c r="A58" s="106"/>
      <c r="B58" s="106">
        <v>85295</v>
      </c>
      <c r="C58" s="106" t="s">
        <v>135</v>
      </c>
      <c r="D58" s="204">
        <v>151193</v>
      </c>
      <c r="E58" s="204">
        <v>138097.81</v>
      </c>
      <c r="F58" s="201">
        <f t="shared" si="1"/>
        <v>0.9133875906953364</v>
      </c>
      <c r="G58" s="204">
        <v>0</v>
      </c>
      <c r="H58" s="204">
        <v>0</v>
      </c>
      <c r="I58" s="204">
        <v>1398</v>
      </c>
      <c r="J58" s="204">
        <v>1397.81</v>
      </c>
      <c r="K58" s="204">
        <v>0</v>
      </c>
      <c r="L58" s="204"/>
      <c r="M58" s="204">
        <v>149795</v>
      </c>
      <c r="N58" s="204">
        <v>136700</v>
      </c>
      <c r="O58" s="206">
        <v>0</v>
      </c>
      <c r="P58" s="206"/>
      <c r="Q58" s="206"/>
      <c r="R58" s="204">
        <v>0</v>
      </c>
      <c r="S58" s="90"/>
    </row>
    <row r="59" spans="1:19" s="16" customFormat="1" ht="34.5" customHeight="1">
      <c r="A59" s="110">
        <v>853</v>
      </c>
      <c r="B59" s="110"/>
      <c r="C59" s="110" t="s">
        <v>279</v>
      </c>
      <c r="D59" s="203">
        <f>SUM(D60)</f>
        <v>882378</v>
      </c>
      <c r="E59" s="203">
        <f>SUM(E60)</f>
        <v>805424.29</v>
      </c>
      <c r="F59" s="198">
        <f t="shared" si="1"/>
        <v>0.9127882721464045</v>
      </c>
      <c r="G59" s="203">
        <f aca="true" t="shared" si="9" ref="G59:P59">SUM(G60)</f>
        <v>0</v>
      </c>
      <c r="H59" s="203">
        <f t="shared" si="9"/>
        <v>0</v>
      </c>
      <c r="I59" s="203">
        <f t="shared" si="9"/>
        <v>0</v>
      </c>
      <c r="J59" s="203">
        <f t="shared" si="9"/>
        <v>0</v>
      </c>
      <c r="K59" s="203">
        <f t="shared" si="9"/>
        <v>0</v>
      </c>
      <c r="L59" s="203">
        <f t="shared" si="9"/>
        <v>0</v>
      </c>
      <c r="M59" s="203">
        <f t="shared" si="9"/>
        <v>0</v>
      </c>
      <c r="N59" s="203">
        <f t="shared" si="9"/>
        <v>0</v>
      </c>
      <c r="O59" s="205">
        <f t="shared" si="9"/>
        <v>882378</v>
      </c>
      <c r="P59" s="205">
        <f t="shared" si="9"/>
        <v>805424.29</v>
      </c>
      <c r="Q59" s="205"/>
      <c r="R59" s="204"/>
      <c r="S59" s="90"/>
    </row>
    <row r="60" spans="1:19" s="16" customFormat="1" ht="16.5" customHeight="1">
      <c r="A60" s="106"/>
      <c r="B60" s="106">
        <v>85395</v>
      </c>
      <c r="C60" s="106" t="s">
        <v>135</v>
      </c>
      <c r="D60" s="204">
        <v>882378</v>
      </c>
      <c r="E60" s="204">
        <v>805424.29</v>
      </c>
      <c r="F60" s="201">
        <f t="shared" si="1"/>
        <v>0.9127882721464045</v>
      </c>
      <c r="G60" s="204"/>
      <c r="H60" s="204"/>
      <c r="I60" s="204"/>
      <c r="J60" s="204"/>
      <c r="K60" s="204"/>
      <c r="L60" s="204"/>
      <c r="M60" s="204"/>
      <c r="N60" s="204"/>
      <c r="O60" s="206">
        <v>882378</v>
      </c>
      <c r="P60" s="206">
        <v>805424.29</v>
      </c>
      <c r="Q60" s="206"/>
      <c r="R60" s="204"/>
      <c r="S60" s="90"/>
    </row>
    <row r="61" spans="1:19" s="16" customFormat="1" ht="27" customHeight="1">
      <c r="A61" s="110">
        <v>854</v>
      </c>
      <c r="B61" s="106"/>
      <c r="C61" s="110" t="s">
        <v>281</v>
      </c>
      <c r="D61" s="203">
        <f>SUM(D62)</f>
        <v>166600</v>
      </c>
      <c r="E61" s="203">
        <f>SUM(E62)</f>
        <v>166600</v>
      </c>
      <c r="F61" s="198">
        <f t="shared" si="1"/>
        <v>1</v>
      </c>
      <c r="G61" s="203">
        <f aca="true" t="shared" si="10" ref="G61:O61">SUM(G62)</f>
        <v>0</v>
      </c>
      <c r="H61" s="203">
        <f t="shared" si="10"/>
        <v>0</v>
      </c>
      <c r="I61" s="203">
        <f t="shared" si="10"/>
        <v>0</v>
      </c>
      <c r="J61" s="203">
        <f t="shared" si="10"/>
        <v>0</v>
      </c>
      <c r="K61" s="203">
        <f t="shared" si="10"/>
        <v>0</v>
      </c>
      <c r="L61" s="203">
        <f t="shared" si="10"/>
        <v>0</v>
      </c>
      <c r="M61" s="203">
        <f t="shared" si="10"/>
        <v>166600</v>
      </c>
      <c r="N61" s="203">
        <f t="shared" si="10"/>
        <v>166600</v>
      </c>
      <c r="O61" s="203">
        <f t="shared" si="10"/>
        <v>0</v>
      </c>
      <c r="P61" s="203"/>
      <c r="Q61" s="206"/>
      <c r="R61" s="204"/>
      <c r="S61" s="90"/>
    </row>
    <row r="62" spans="1:19" s="16" customFormat="1" ht="25.5" customHeight="1">
      <c r="A62" s="106"/>
      <c r="B62" s="106">
        <v>85415</v>
      </c>
      <c r="C62" s="106" t="s">
        <v>262</v>
      </c>
      <c r="D62" s="204">
        <v>166600</v>
      </c>
      <c r="E62" s="204">
        <v>166600</v>
      </c>
      <c r="F62" s="201">
        <f t="shared" si="1"/>
        <v>1</v>
      </c>
      <c r="G62" s="204"/>
      <c r="H62" s="204"/>
      <c r="I62" s="204"/>
      <c r="J62" s="204"/>
      <c r="K62" s="204"/>
      <c r="L62" s="204"/>
      <c r="M62" s="204">
        <v>166600</v>
      </c>
      <c r="N62" s="204">
        <v>166600</v>
      </c>
      <c r="O62" s="204"/>
      <c r="P62" s="204"/>
      <c r="Q62" s="206"/>
      <c r="R62" s="204"/>
      <c r="S62" s="90"/>
    </row>
    <row r="63" spans="1:19" s="16" customFormat="1" ht="24">
      <c r="A63" s="110">
        <v>900</v>
      </c>
      <c r="B63" s="110"/>
      <c r="C63" s="110" t="s">
        <v>188</v>
      </c>
      <c r="D63" s="203">
        <f>SUM(D64:D69)</f>
        <v>774460</v>
      </c>
      <c r="E63" s="203">
        <f>SUM(E64:E69)</f>
        <v>617436.8</v>
      </c>
      <c r="F63" s="198">
        <f t="shared" si="1"/>
        <v>0.7972481470960412</v>
      </c>
      <c r="G63" s="203">
        <f aca="true" t="shared" si="11" ref="G63:L63">SUM(G64:G69)</f>
        <v>500</v>
      </c>
      <c r="H63" s="203">
        <f t="shared" si="11"/>
        <v>266</v>
      </c>
      <c r="I63" s="203">
        <f t="shared" si="11"/>
        <v>644360</v>
      </c>
      <c r="J63" s="203">
        <f t="shared" si="11"/>
        <v>487570.82999999996</v>
      </c>
      <c r="K63" s="205">
        <f t="shared" si="11"/>
        <v>129600</v>
      </c>
      <c r="L63" s="205">
        <f t="shared" si="11"/>
        <v>129599.97</v>
      </c>
      <c r="M63" s="203">
        <v>0</v>
      </c>
      <c r="N63" s="203"/>
      <c r="O63" s="205">
        <v>0</v>
      </c>
      <c r="P63" s="205"/>
      <c r="Q63" s="205"/>
      <c r="R63" s="203">
        <v>0</v>
      </c>
      <c r="S63" s="90"/>
    </row>
    <row r="64" spans="1:19" s="16" customFormat="1" ht="24">
      <c r="A64" s="106"/>
      <c r="B64" s="106">
        <v>90001</v>
      </c>
      <c r="C64" s="106" t="s">
        <v>121</v>
      </c>
      <c r="D64" s="204">
        <v>149300</v>
      </c>
      <c r="E64" s="204">
        <v>149279.97</v>
      </c>
      <c r="F64" s="201">
        <f t="shared" si="1"/>
        <v>0.9998658405894173</v>
      </c>
      <c r="G64" s="204">
        <v>0</v>
      </c>
      <c r="H64" s="204">
        <v>0</v>
      </c>
      <c r="I64" s="204">
        <v>19700</v>
      </c>
      <c r="J64" s="204">
        <v>19680</v>
      </c>
      <c r="K64" s="206">
        <v>129600</v>
      </c>
      <c r="L64" s="206">
        <v>129599.97</v>
      </c>
      <c r="M64" s="204">
        <v>0</v>
      </c>
      <c r="N64" s="204"/>
      <c r="O64" s="206">
        <v>0</v>
      </c>
      <c r="P64" s="206"/>
      <c r="Q64" s="206"/>
      <c r="R64" s="204">
        <v>0</v>
      </c>
      <c r="S64" s="90"/>
    </row>
    <row r="65" spans="1:19" s="16" customFormat="1" ht="16.5" customHeight="1">
      <c r="A65" s="106"/>
      <c r="B65" s="106">
        <v>90002</v>
      </c>
      <c r="C65" s="106" t="s">
        <v>402</v>
      </c>
      <c r="D65" s="204">
        <v>193800</v>
      </c>
      <c r="E65" s="204">
        <v>125624.31</v>
      </c>
      <c r="F65" s="201">
        <f t="shared" si="1"/>
        <v>0.6482162538699691</v>
      </c>
      <c r="G65" s="204">
        <v>500</v>
      </c>
      <c r="H65" s="204">
        <v>266</v>
      </c>
      <c r="I65" s="204">
        <v>193300</v>
      </c>
      <c r="J65" s="204">
        <v>125358.31</v>
      </c>
      <c r="K65" s="206"/>
      <c r="L65" s="206"/>
      <c r="M65" s="204"/>
      <c r="N65" s="204"/>
      <c r="O65" s="206"/>
      <c r="P65" s="206"/>
      <c r="Q65" s="206"/>
      <c r="R65" s="204"/>
      <c r="S65" s="90"/>
    </row>
    <row r="66" spans="1:19" s="16" customFormat="1" ht="26.25" customHeight="1">
      <c r="A66" s="106"/>
      <c r="B66" s="106">
        <v>90003</v>
      </c>
      <c r="C66" s="106" t="s">
        <v>189</v>
      </c>
      <c r="D66" s="204">
        <v>11300</v>
      </c>
      <c r="E66" s="204">
        <v>9524.53</v>
      </c>
      <c r="F66" s="201">
        <f t="shared" si="1"/>
        <v>0.8428787610619469</v>
      </c>
      <c r="G66" s="204">
        <v>0</v>
      </c>
      <c r="H66" s="204">
        <v>0</v>
      </c>
      <c r="I66" s="204">
        <v>11300</v>
      </c>
      <c r="J66" s="204">
        <v>9524.53</v>
      </c>
      <c r="K66" s="204">
        <v>0</v>
      </c>
      <c r="L66" s="204"/>
      <c r="M66" s="204">
        <v>0</v>
      </c>
      <c r="N66" s="204"/>
      <c r="O66" s="206">
        <v>0</v>
      </c>
      <c r="P66" s="206"/>
      <c r="Q66" s="206"/>
      <c r="R66" s="204">
        <v>0</v>
      </c>
      <c r="S66" s="90"/>
    </row>
    <row r="67" spans="1:19" s="16" customFormat="1" ht="24">
      <c r="A67" s="106"/>
      <c r="B67" s="106">
        <v>90015</v>
      </c>
      <c r="C67" s="106" t="s">
        <v>190</v>
      </c>
      <c r="D67" s="204">
        <v>374089</v>
      </c>
      <c r="E67" s="204">
        <v>317220.11</v>
      </c>
      <c r="F67" s="201">
        <f t="shared" si="1"/>
        <v>0.8479803201911844</v>
      </c>
      <c r="G67" s="204">
        <v>0</v>
      </c>
      <c r="H67" s="204"/>
      <c r="I67" s="204">
        <v>374089</v>
      </c>
      <c r="J67" s="204">
        <v>317220.11</v>
      </c>
      <c r="K67" s="204">
        <v>0</v>
      </c>
      <c r="L67" s="204"/>
      <c r="M67" s="204">
        <v>0</v>
      </c>
      <c r="N67" s="204"/>
      <c r="O67" s="206">
        <v>0</v>
      </c>
      <c r="P67" s="206"/>
      <c r="Q67" s="206"/>
      <c r="R67" s="204">
        <v>0</v>
      </c>
      <c r="S67" s="90"/>
    </row>
    <row r="68" spans="1:19" s="16" customFormat="1" ht="72" customHeight="1">
      <c r="A68" s="106"/>
      <c r="B68" s="106">
        <v>90019</v>
      </c>
      <c r="C68" s="226" t="s">
        <v>282</v>
      </c>
      <c r="D68" s="204">
        <v>29221</v>
      </c>
      <c r="E68" s="204">
        <v>0</v>
      </c>
      <c r="F68" s="201">
        <f t="shared" si="1"/>
        <v>0</v>
      </c>
      <c r="G68" s="204">
        <v>0</v>
      </c>
      <c r="H68" s="204">
        <v>0</v>
      </c>
      <c r="I68" s="204">
        <v>29221</v>
      </c>
      <c r="J68" s="204">
        <v>0</v>
      </c>
      <c r="K68" s="204"/>
      <c r="L68" s="204"/>
      <c r="M68" s="204"/>
      <c r="N68" s="204"/>
      <c r="O68" s="206"/>
      <c r="P68" s="206"/>
      <c r="Q68" s="206"/>
      <c r="R68" s="204"/>
      <c r="S68" s="90"/>
    </row>
    <row r="69" spans="1:19" s="16" customFormat="1" ht="19.5" customHeight="1">
      <c r="A69" s="106"/>
      <c r="B69" s="106">
        <v>90095</v>
      </c>
      <c r="C69" s="106" t="s">
        <v>135</v>
      </c>
      <c r="D69" s="204">
        <v>16750</v>
      </c>
      <c r="E69" s="204">
        <v>15787.88</v>
      </c>
      <c r="F69" s="201">
        <f t="shared" si="1"/>
        <v>0.94256</v>
      </c>
      <c r="G69" s="204">
        <v>0</v>
      </c>
      <c r="H69" s="204"/>
      <c r="I69" s="204">
        <v>16750</v>
      </c>
      <c r="J69" s="204">
        <v>15787.88</v>
      </c>
      <c r="K69" s="204">
        <v>0</v>
      </c>
      <c r="L69" s="204"/>
      <c r="M69" s="204">
        <v>0</v>
      </c>
      <c r="N69" s="204"/>
      <c r="O69" s="206">
        <v>0</v>
      </c>
      <c r="P69" s="206"/>
      <c r="Q69" s="206"/>
      <c r="R69" s="204">
        <v>0</v>
      </c>
      <c r="S69" s="90"/>
    </row>
    <row r="70" spans="1:19" s="16" customFormat="1" ht="35.25" customHeight="1">
      <c r="A70" s="110">
        <v>921</v>
      </c>
      <c r="B70" s="110"/>
      <c r="C70" s="110" t="s">
        <v>191</v>
      </c>
      <c r="D70" s="203">
        <f>SUM(D71:D72)</f>
        <v>79700</v>
      </c>
      <c r="E70" s="203">
        <f>SUM(E71:E72)</f>
        <v>75841.09</v>
      </c>
      <c r="F70" s="198">
        <f t="shared" si="1"/>
        <v>0.9515820577164366</v>
      </c>
      <c r="G70" s="203">
        <f aca="true" t="shared" si="12" ref="G70:L70">SUM(G71:G72)</f>
        <v>4700</v>
      </c>
      <c r="H70" s="203">
        <f t="shared" si="12"/>
        <v>3700</v>
      </c>
      <c r="I70" s="203">
        <f t="shared" si="12"/>
        <v>10000</v>
      </c>
      <c r="J70" s="203">
        <f t="shared" si="12"/>
        <v>7141.09</v>
      </c>
      <c r="K70" s="205">
        <f t="shared" si="12"/>
        <v>65000</v>
      </c>
      <c r="L70" s="205">
        <f t="shared" si="12"/>
        <v>65000</v>
      </c>
      <c r="M70" s="203">
        <v>0</v>
      </c>
      <c r="N70" s="203"/>
      <c r="O70" s="205">
        <v>0</v>
      </c>
      <c r="P70" s="205"/>
      <c r="Q70" s="205"/>
      <c r="R70" s="203">
        <v>0</v>
      </c>
      <c r="S70" s="90"/>
    </row>
    <row r="71" spans="1:19" s="16" customFormat="1" ht="19.5" customHeight="1">
      <c r="A71" s="106"/>
      <c r="B71" s="106">
        <v>92116</v>
      </c>
      <c r="C71" s="106" t="s">
        <v>325</v>
      </c>
      <c r="D71" s="204">
        <v>65000</v>
      </c>
      <c r="E71" s="204">
        <v>65000</v>
      </c>
      <c r="F71" s="201">
        <f t="shared" si="1"/>
        <v>1</v>
      </c>
      <c r="G71" s="204">
        <v>0</v>
      </c>
      <c r="H71" s="204">
        <v>0</v>
      </c>
      <c r="I71" s="204">
        <v>0</v>
      </c>
      <c r="J71" s="204">
        <v>0</v>
      </c>
      <c r="K71" s="206">
        <v>65000</v>
      </c>
      <c r="L71" s="206">
        <v>65000</v>
      </c>
      <c r="M71" s="204">
        <v>0</v>
      </c>
      <c r="N71" s="204"/>
      <c r="O71" s="206">
        <v>0</v>
      </c>
      <c r="P71" s="206"/>
      <c r="Q71" s="206"/>
      <c r="R71" s="204">
        <v>0</v>
      </c>
      <c r="S71" s="90"/>
    </row>
    <row r="72" spans="1:19" s="16" customFormat="1" ht="19.5" customHeight="1">
      <c r="A72" s="106"/>
      <c r="B72" s="106">
        <v>92195</v>
      </c>
      <c r="C72" s="106" t="s">
        <v>135</v>
      </c>
      <c r="D72" s="204">
        <v>14700</v>
      </c>
      <c r="E72" s="204">
        <v>10841.09</v>
      </c>
      <c r="F72" s="201">
        <f t="shared" si="1"/>
        <v>0.7374891156462585</v>
      </c>
      <c r="G72" s="204">
        <v>4700</v>
      </c>
      <c r="H72" s="204">
        <v>3700</v>
      </c>
      <c r="I72" s="204">
        <v>10000</v>
      </c>
      <c r="J72" s="204">
        <v>7141.09</v>
      </c>
      <c r="K72" s="204">
        <v>0</v>
      </c>
      <c r="L72" s="204"/>
      <c r="M72" s="204">
        <v>0</v>
      </c>
      <c r="N72" s="204"/>
      <c r="O72" s="206">
        <v>0</v>
      </c>
      <c r="P72" s="206"/>
      <c r="Q72" s="206"/>
      <c r="R72" s="204">
        <v>0</v>
      </c>
      <c r="S72" s="90"/>
    </row>
    <row r="73" spans="1:19" s="16" customFormat="1" ht="19.5" customHeight="1">
      <c r="A73" s="110">
        <v>926</v>
      </c>
      <c r="B73" s="110"/>
      <c r="C73" s="110" t="s">
        <v>193</v>
      </c>
      <c r="D73" s="203">
        <f>SUM(D74:D75)</f>
        <v>74000</v>
      </c>
      <c r="E73" s="203">
        <f>SUM(E74:E75)</f>
        <v>69269.88</v>
      </c>
      <c r="F73" s="198">
        <f t="shared" si="1"/>
        <v>0.9360794594594595</v>
      </c>
      <c r="G73" s="203">
        <f aca="true" t="shared" si="13" ref="G73:L73">SUM(G74:G75)</f>
        <v>0</v>
      </c>
      <c r="H73" s="203">
        <f t="shared" si="13"/>
        <v>0</v>
      </c>
      <c r="I73" s="203">
        <f t="shared" si="13"/>
        <v>39000</v>
      </c>
      <c r="J73" s="203">
        <f t="shared" si="13"/>
        <v>34269.88</v>
      </c>
      <c r="K73" s="203">
        <f t="shared" si="13"/>
        <v>35000</v>
      </c>
      <c r="L73" s="203">
        <f t="shared" si="13"/>
        <v>35000</v>
      </c>
      <c r="M73" s="203">
        <v>0</v>
      </c>
      <c r="N73" s="203"/>
      <c r="O73" s="205">
        <v>0</v>
      </c>
      <c r="P73" s="205"/>
      <c r="Q73" s="205"/>
      <c r="R73" s="203">
        <v>0</v>
      </c>
      <c r="S73" s="90"/>
    </row>
    <row r="74" spans="1:19" s="16" customFormat="1" ht="28.5" customHeight="1">
      <c r="A74" s="106"/>
      <c r="B74" s="106">
        <v>92605</v>
      </c>
      <c r="C74" s="106" t="s">
        <v>194</v>
      </c>
      <c r="D74" s="204">
        <v>44000</v>
      </c>
      <c r="E74" s="204">
        <v>43223.19</v>
      </c>
      <c r="F74" s="201">
        <f t="shared" si="1"/>
        <v>0.9823452272727273</v>
      </c>
      <c r="G74" s="204">
        <v>0</v>
      </c>
      <c r="H74" s="204">
        <v>0</v>
      </c>
      <c r="I74" s="204">
        <v>9000</v>
      </c>
      <c r="J74" s="204">
        <v>8223.19</v>
      </c>
      <c r="K74" s="204">
        <v>35000</v>
      </c>
      <c r="L74" s="204">
        <v>35000</v>
      </c>
      <c r="M74" s="204">
        <v>0</v>
      </c>
      <c r="N74" s="204"/>
      <c r="O74" s="206">
        <v>0</v>
      </c>
      <c r="P74" s="206"/>
      <c r="Q74" s="206"/>
      <c r="R74" s="204">
        <v>0</v>
      </c>
      <c r="S74" s="90"/>
    </row>
    <row r="75" spans="1:19" s="16" customFormat="1" ht="19.5" customHeight="1">
      <c r="A75" s="106"/>
      <c r="B75" s="106">
        <v>92695</v>
      </c>
      <c r="C75" s="106" t="s">
        <v>135</v>
      </c>
      <c r="D75" s="204">
        <v>30000</v>
      </c>
      <c r="E75" s="204">
        <v>26046.69</v>
      </c>
      <c r="F75" s="201">
        <f>SUM(E75/D75*100%)</f>
        <v>0.868223</v>
      </c>
      <c r="G75" s="204">
        <v>0</v>
      </c>
      <c r="H75" s="204">
        <v>0</v>
      </c>
      <c r="I75" s="204">
        <v>30000</v>
      </c>
      <c r="J75" s="204">
        <v>26046.69</v>
      </c>
      <c r="K75" s="204">
        <v>0</v>
      </c>
      <c r="L75" s="204"/>
      <c r="M75" s="204">
        <v>0</v>
      </c>
      <c r="N75" s="204"/>
      <c r="O75" s="206">
        <v>0</v>
      </c>
      <c r="P75" s="206"/>
      <c r="Q75" s="206"/>
      <c r="R75" s="204">
        <v>0</v>
      </c>
      <c r="S75" s="90"/>
    </row>
    <row r="76" spans="1:19" s="18" customFormat="1" ht="24.75" customHeight="1">
      <c r="A76" s="431" t="s">
        <v>27</v>
      </c>
      <c r="B76" s="432"/>
      <c r="C76" s="433"/>
      <c r="D76" s="258">
        <f>SUM(D7+D11+D13+D18+D20+D24+D30+D32+D35+D37+D45+D48+D59+D61+D63+D70+D73)</f>
        <v>13824325.89</v>
      </c>
      <c r="E76" s="258">
        <f aca="true" t="shared" si="14" ref="E76:R76">SUM(E7+E11+E13+E18+E20+E24+E30+E32+E35+E37+E45+E48+E59+E61+E63+E70+E73)</f>
        <v>12945642.639999999</v>
      </c>
      <c r="F76" s="395">
        <f>SUM(E76/D76)</f>
        <v>0.9364393419981796</v>
      </c>
      <c r="G76" s="258">
        <f t="shared" si="14"/>
        <v>6159334</v>
      </c>
      <c r="H76" s="258">
        <f t="shared" si="14"/>
        <v>5950086.329999998</v>
      </c>
      <c r="I76" s="258">
        <f t="shared" si="14"/>
        <v>2936557.91</v>
      </c>
      <c r="J76" s="258">
        <f t="shared" si="14"/>
        <v>2434930.2299999995</v>
      </c>
      <c r="K76" s="258">
        <f t="shared" si="14"/>
        <v>810704.98</v>
      </c>
      <c r="L76" s="258">
        <f t="shared" si="14"/>
        <v>809390.1299999999</v>
      </c>
      <c r="M76" s="258">
        <f t="shared" si="14"/>
        <v>2746512</v>
      </c>
      <c r="N76" s="258">
        <f t="shared" si="14"/>
        <v>2702045.18</v>
      </c>
      <c r="O76" s="258">
        <f t="shared" si="14"/>
        <v>901217</v>
      </c>
      <c r="P76" s="258">
        <f t="shared" si="14"/>
        <v>824263.29</v>
      </c>
      <c r="Q76" s="258">
        <f t="shared" si="14"/>
        <v>270000</v>
      </c>
      <c r="R76" s="258">
        <f t="shared" si="14"/>
        <v>224927.48</v>
      </c>
      <c r="S76" s="93"/>
    </row>
    <row r="77" spans="1:19" ht="12.75">
      <c r="A77" s="85"/>
      <c r="B77" s="85"/>
      <c r="C77" s="85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76"/>
    </row>
    <row r="78" spans="1:19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76"/>
    </row>
    <row r="79" spans="1:19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76"/>
    </row>
    <row r="80" spans="1:19" ht="32.25" customHeight="1">
      <c r="A80" s="85"/>
      <c r="B80" s="85"/>
      <c r="C80" s="85"/>
      <c r="D80" s="20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76"/>
    </row>
    <row r="81" spans="1:19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76"/>
    </row>
    <row r="82" spans="1:19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209"/>
      <c r="M82" s="85"/>
      <c r="N82" s="85"/>
      <c r="O82" s="85"/>
      <c r="P82" s="85"/>
      <c r="Q82" s="85"/>
      <c r="R82" s="85"/>
      <c r="S82" s="76"/>
    </row>
    <row r="83" spans="1:19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76"/>
    </row>
    <row r="87" spans="5:7" ht="12.75">
      <c r="E87" s="291"/>
      <c r="G87" s="291"/>
    </row>
  </sheetData>
  <sheetProtection/>
  <mergeCells count="18">
    <mergeCell ref="A76:C76"/>
    <mergeCell ref="K4:K5"/>
    <mergeCell ref="M4:M5"/>
    <mergeCell ref="O4:O5"/>
    <mergeCell ref="G4:J4"/>
    <mergeCell ref="F3:F5"/>
    <mergeCell ref="L4:L5"/>
    <mergeCell ref="N4:N5"/>
    <mergeCell ref="P4:P5"/>
    <mergeCell ref="Q4:Q5"/>
    <mergeCell ref="A1:R1"/>
    <mergeCell ref="A3:A5"/>
    <mergeCell ref="B3:B5"/>
    <mergeCell ref="C3:C5"/>
    <mergeCell ref="D3:D5"/>
    <mergeCell ref="E3:E5"/>
    <mergeCell ref="G3:R3"/>
    <mergeCell ref="R4:R5"/>
  </mergeCells>
  <printOptions horizontalCentered="1"/>
  <pageMargins left="0.03937007874015748" right="0.1968503937007874" top="0.7086614173228347" bottom="0.5905511811023623" header="0.5118110236220472" footer="0.5118110236220472"/>
  <pageSetup horizontalDpi="600" verticalDpi="600" orientation="landscape" paperSize="9" scale="79" r:id="rId1"/>
  <headerFooter alignWithMargins="0">
    <oddHeader>&amp;RZałącznik nr 2 do sprawozdania Wójta Gminy Łaczna za  2013 r.
</oddHeader>
  </headerFooter>
  <rowBreaks count="3" manualBreakCount="3">
    <brk id="23" max="255" man="1"/>
    <brk id="44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5">
      <selection activeCell="N12" sqref="N12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24.00390625" style="0" customWidth="1"/>
    <col min="4" max="5" width="12.00390625" style="0" customWidth="1"/>
    <col min="6" max="6" width="8.875" style="0" customWidth="1"/>
    <col min="7" max="7" width="12.25390625" style="0" customWidth="1"/>
    <col min="8" max="8" width="11.875" style="0" customWidth="1"/>
    <col min="9" max="9" width="8.00390625" style="0" customWidth="1"/>
    <col min="10" max="10" width="7.375" style="0" customWidth="1"/>
    <col min="11" max="12" width="8.25390625" style="0" customWidth="1"/>
  </cols>
  <sheetData>
    <row r="1" spans="3:19" ht="25.5" customHeight="1">
      <c r="C1" s="437" t="s">
        <v>403</v>
      </c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</row>
    <row r="2" spans="1:14" ht="12.75" customHeight="1" hidden="1">
      <c r="A2" s="438"/>
      <c r="B2" s="438"/>
      <c r="C2" s="438"/>
      <c r="D2" s="438"/>
      <c r="E2" s="439"/>
      <c r="F2" s="439"/>
      <c r="G2" s="439"/>
      <c r="H2" s="439"/>
      <c r="I2" s="439"/>
      <c r="J2" s="439"/>
      <c r="K2" s="439"/>
      <c r="L2" s="439"/>
      <c r="M2" s="439"/>
      <c r="N2" s="184"/>
    </row>
    <row r="3" spans="1:14" ht="0.75" customHeight="1" hidden="1">
      <c r="A3" s="438"/>
      <c r="B3" s="438"/>
      <c r="C3" s="438"/>
      <c r="D3" s="438"/>
      <c r="E3" s="210"/>
      <c r="F3" s="210"/>
      <c r="G3" s="210"/>
      <c r="H3" s="210"/>
      <c r="I3" s="438"/>
      <c r="J3" s="210"/>
      <c r="K3" s="210"/>
      <c r="L3" s="438"/>
      <c r="M3" s="438"/>
      <c r="N3" s="184"/>
    </row>
    <row r="4" spans="1:14" ht="12.75" customHeight="1" hidden="1">
      <c r="A4" s="438"/>
      <c r="B4" s="438"/>
      <c r="C4" s="438"/>
      <c r="D4" s="438"/>
      <c r="E4" s="210"/>
      <c r="F4" s="210"/>
      <c r="G4" s="210"/>
      <c r="H4" s="210"/>
      <c r="I4" s="438"/>
      <c r="J4" s="210"/>
      <c r="K4" s="210"/>
      <c r="L4" s="438"/>
      <c r="M4" s="438"/>
      <c r="N4" s="184"/>
    </row>
    <row r="5" spans="1:12" ht="12.75">
      <c r="A5" s="424" t="s">
        <v>1</v>
      </c>
      <c r="B5" s="424" t="s">
        <v>2</v>
      </c>
      <c r="C5" s="424" t="s">
        <v>9</v>
      </c>
      <c r="D5" s="424" t="s">
        <v>297</v>
      </c>
      <c r="E5" s="427" t="s">
        <v>298</v>
      </c>
      <c r="F5" s="427" t="s">
        <v>267</v>
      </c>
      <c r="G5" s="443" t="s">
        <v>5</v>
      </c>
      <c r="H5" s="444"/>
      <c r="I5" s="444"/>
      <c r="J5" s="444"/>
      <c r="K5" s="444"/>
      <c r="L5" s="444"/>
    </row>
    <row r="6" spans="1:12" ht="0.75" customHeight="1">
      <c r="A6" s="440"/>
      <c r="B6" s="440"/>
      <c r="C6" s="440"/>
      <c r="D6" s="440"/>
      <c r="E6" s="434"/>
      <c r="F6" s="434"/>
      <c r="G6" s="445"/>
      <c r="H6" s="446"/>
      <c r="I6" s="446"/>
      <c r="J6" s="446"/>
      <c r="K6" s="446"/>
      <c r="L6" s="446"/>
    </row>
    <row r="7" spans="1:12" ht="12.75" customHeight="1">
      <c r="A7" s="440"/>
      <c r="B7" s="440"/>
      <c r="C7" s="440"/>
      <c r="D7" s="440"/>
      <c r="E7" s="434"/>
      <c r="F7" s="434"/>
      <c r="G7" s="441" t="s">
        <v>299</v>
      </c>
      <c r="H7" s="441" t="s">
        <v>300</v>
      </c>
      <c r="I7" s="424" t="s">
        <v>301</v>
      </c>
      <c r="J7" s="424" t="s">
        <v>302</v>
      </c>
      <c r="K7" s="424" t="s">
        <v>304</v>
      </c>
      <c r="L7" s="424" t="s">
        <v>303</v>
      </c>
    </row>
    <row r="8" spans="1:16" ht="72.75" customHeight="1">
      <c r="A8" s="425"/>
      <c r="B8" s="425"/>
      <c r="C8" s="425"/>
      <c r="D8" s="425"/>
      <c r="E8" s="434"/>
      <c r="F8" s="434"/>
      <c r="G8" s="442"/>
      <c r="H8" s="442"/>
      <c r="I8" s="425"/>
      <c r="J8" s="425"/>
      <c r="K8" s="425"/>
      <c r="L8" s="425"/>
      <c r="M8" s="184"/>
      <c r="N8" s="184"/>
      <c r="O8" s="184"/>
      <c r="P8" s="184"/>
    </row>
    <row r="9" spans="1:16" ht="16.5" customHeight="1">
      <c r="A9" s="397" t="s">
        <v>116</v>
      </c>
      <c r="B9" s="397"/>
      <c r="C9" s="398" t="s">
        <v>130</v>
      </c>
      <c r="D9" s="399">
        <f>SUM(D10)</f>
        <v>160000</v>
      </c>
      <c r="E9" s="399">
        <f>SUM(E10)</f>
        <v>13053.74</v>
      </c>
      <c r="F9" s="400">
        <f>SUM(E9/D9*100%)</f>
        <v>0.081585875</v>
      </c>
      <c r="G9" s="399">
        <f>SUM(G10)</f>
        <v>160000</v>
      </c>
      <c r="H9" s="399">
        <f>SUM(H10)</f>
        <v>13053.74</v>
      </c>
      <c r="I9" s="399"/>
      <c r="J9" s="399"/>
      <c r="K9" s="399"/>
      <c r="L9" s="399"/>
      <c r="M9" s="211"/>
      <c r="N9" s="211"/>
      <c r="O9" s="184"/>
      <c r="P9" s="184"/>
    </row>
    <row r="10" spans="1:16" ht="22.5" customHeight="1">
      <c r="A10" s="401"/>
      <c r="B10" s="401" t="s">
        <v>117</v>
      </c>
      <c r="C10" s="402" t="s">
        <v>131</v>
      </c>
      <c r="D10" s="403">
        <v>160000</v>
      </c>
      <c r="E10" s="403">
        <v>13053.74</v>
      </c>
      <c r="F10" s="396">
        <f>SUM(E10/D10*100%)</f>
        <v>0.081585875</v>
      </c>
      <c r="G10" s="403">
        <v>160000</v>
      </c>
      <c r="H10" s="403">
        <v>13053.74</v>
      </c>
      <c r="I10" s="403"/>
      <c r="J10" s="403"/>
      <c r="K10" s="403"/>
      <c r="L10" s="403"/>
      <c r="M10" s="212"/>
      <c r="N10" s="212"/>
      <c r="O10" s="184"/>
      <c r="P10" s="184"/>
    </row>
    <row r="11" spans="1:16" ht="18.75" customHeight="1">
      <c r="A11" s="397" t="s">
        <v>140</v>
      </c>
      <c r="B11" s="397"/>
      <c r="C11" s="398" t="s">
        <v>141</v>
      </c>
      <c r="D11" s="399">
        <f>SUM(D12:D12)</f>
        <v>1777460</v>
      </c>
      <c r="E11" s="399">
        <f>SUM(E12:E12)</f>
        <v>1772777.07</v>
      </c>
      <c r="F11" s="400">
        <f>SUM(E11/D11*100%)</f>
        <v>0.9973653809368425</v>
      </c>
      <c r="G11" s="399">
        <f>SUM(G12:G12)</f>
        <v>1777460</v>
      </c>
      <c r="H11" s="399">
        <f>SUM(H12:H12)</f>
        <v>1772777.07</v>
      </c>
      <c r="I11" s="403"/>
      <c r="J11" s="403"/>
      <c r="K11" s="403"/>
      <c r="L11" s="403"/>
      <c r="M11" s="212"/>
      <c r="N11" s="212"/>
      <c r="O11" s="184"/>
      <c r="P11" s="184"/>
    </row>
    <row r="12" spans="1:16" ht="17.25" customHeight="1">
      <c r="A12" s="397"/>
      <c r="B12" s="401" t="s">
        <v>305</v>
      </c>
      <c r="C12" s="402" t="s">
        <v>146</v>
      </c>
      <c r="D12" s="403">
        <v>1777460</v>
      </c>
      <c r="E12" s="403">
        <v>1772777.07</v>
      </c>
      <c r="F12" s="396">
        <f aca="true" t="shared" si="0" ref="F12:F28">SUM(E12/D12*100%)</f>
        <v>0.9973653809368425</v>
      </c>
      <c r="G12" s="403">
        <f aca="true" t="shared" si="1" ref="G12:H14">SUM(D12)</f>
        <v>1777460</v>
      </c>
      <c r="H12" s="404">
        <f>SUM(E12)</f>
        <v>1772777.07</v>
      </c>
      <c r="I12" s="403"/>
      <c r="J12" s="399"/>
      <c r="K12" s="405"/>
      <c r="L12" s="399"/>
      <c r="M12" s="211"/>
      <c r="N12" s="211"/>
      <c r="O12" s="184"/>
      <c r="P12" s="184"/>
    </row>
    <row r="13" spans="1:16" ht="18" customHeight="1">
      <c r="A13" s="397" t="s">
        <v>316</v>
      </c>
      <c r="B13" s="397"/>
      <c r="C13" s="398" t="s">
        <v>317</v>
      </c>
      <c r="D13" s="399">
        <f>SUM(D14)</f>
        <v>366518</v>
      </c>
      <c r="E13" s="399">
        <f>SUM(E14)</f>
        <v>9780.96</v>
      </c>
      <c r="F13" s="400">
        <f t="shared" si="0"/>
        <v>0.026686165481640736</v>
      </c>
      <c r="G13" s="399">
        <f t="shared" si="1"/>
        <v>366518</v>
      </c>
      <c r="H13" s="399">
        <f t="shared" si="1"/>
        <v>9780.96</v>
      </c>
      <c r="I13" s="399"/>
      <c r="J13" s="399"/>
      <c r="K13" s="405"/>
      <c r="L13" s="399"/>
      <c r="M13" s="211"/>
      <c r="N13" s="211"/>
      <c r="O13" s="184"/>
      <c r="P13" s="184"/>
    </row>
    <row r="14" spans="1:16" ht="15.75" customHeight="1">
      <c r="A14" s="406"/>
      <c r="B14" s="401" t="s">
        <v>318</v>
      </c>
      <c r="C14" s="402" t="s">
        <v>135</v>
      </c>
      <c r="D14" s="403">
        <v>366518</v>
      </c>
      <c r="E14" s="403">
        <v>9780.96</v>
      </c>
      <c r="F14" s="396">
        <f t="shared" si="0"/>
        <v>0.026686165481640736</v>
      </c>
      <c r="G14" s="403">
        <f t="shared" si="1"/>
        <v>366518</v>
      </c>
      <c r="H14" s="403">
        <f t="shared" si="1"/>
        <v>9780.96</v>
      </c>
      <c r="I14" s="403"/>
      <c r="J14" s="403"/>
      <c r="K14" s="403"/>
      <c r="L14" s="403"/>
      <c r="M14" s="212"/>
      <c r="N14" s="212"/>
      <c r="O14" s="184"/>
      <c r="P14" s="184"/>
    </row>
    <row r="15" spans="1:16" ht="17.25" customHeight="1">
      <c r="A15" s="398">
        <v>801</v>
      </c>
      <c r="B15" s="398"/>
      <c r="C15" s="398" t="s">
        <v>169</v>
      </c>
      <c r="D15" s="399">
        <f>SUM(D16)</f>
        <v>800000</v>
      </c>
      <c r="E15" s="399">
        <f>SUM(E16)</f>
        <v>758095.94</v>
      </c>
      <c r="F15" s="400">
        <f>SUM(E15/D15*100%)</f>
        <v>0.9476199249999999</v>
      </c>
      <c r="G15" s="399">
        <f>SUM(G16)</f>
        <v>800000</v>
      </c>
      <c r="H15" s="399">
        <f>SUM(H16)</f>
        <v>758095.94</v>
      </c>
      <c r="I15" s="399"/>
      <c r="J15" s="399"/>
      <c r="K15" s="399"/>
      <c r="L15" s="399"/>
      <c r="M15" s="211"/>
      <c r="N15" s="213"/>
      <c r="O15" s="184"/>
      <c r="P15" s="184"/>
    </row>
    <row r="16" spans="1:16" ht="15" customHeight="1">
      <c r="A16" s="398"/>
      <c r="B16" s="402">
        <v>80101</v>
      </c>
      <c r="C16" s="402" t="s">
        <v>170</v>
      </c>
      <c r="D16" s="403">
        <v>800000</v>
      </c>
      <c r="E16" s="403">
        <v>758095.94</v>
      </c>
      <c r="F16" s="396">
        <f t="shared" si="0"/>
        <v>0.9476199249999999</v>
      </c>
      <c r="G16" s="403">
        <f>SUM(D16)</f>
        <v>800000</v>
      </c>
      <c r="H16" s="403">
        <f>SUM(E16)</f>
        <v>758095.94</v>
      </c>
      <c r="I16" s="399"/>
      <c r="J16" s="399"/>
      <c r="K16" s="399"/>
      <c r="L16" s="399"/>
      <c r="M16" s="211"/>
      <c r="N16" s="213"/>
      <c r="O16" s="184"/>
      <c r="P16" s="184"/>
    </row>
    <row r="17" spans="1:16" ht="24.75" customHeight="1">
      <c r="A17" s="398">
        <v>853</v>
      </c>
      <c r="B17" s="398"/>
      <c r="C17" s="398" t="s">
        <v>279</v>
      </c>
      <c r="D17" s="399">
        <f>SUM(D18)</f>
        <v>38000</v>
      </c>
      <c r="E17" s="399">
        <f>SUM(E18)</f>
        <v>38000</v>
      </c>
      <c r="F17" s="400">
        <f t="shared" si="0"/>
        <v>1</v>
      </c>
      <c r="G17" s="399">
        <f>SUM(G18)</f>
        <v>38000</v>
      </c>
      <c r="H17" s="399">
        <f>SUM(H18)</f>
        <v>38000</v>
      </c>
      <c r="I17" s="399"/>
      <c r="J17" s="399"/>
      <c r="K17" s="399"/>
      <c r="L17" s="399"/>
      <c r="M17" s="211"/>
      <c r="N17" s="213"/>
      <c r="O17" s="184"/>
      <c r="P17" s="184"/>
    </row>
    <row r="18" spans="1:16" ht="18" customHeight="1">
      <c r="A18" s="398"/>
      <c r="B18" s="402">
        <v>85395</v>
      </c>
      <c r="C18" s="402" t="s">
        <v>135</v>
      </c>
      <c r="D18" s="403">
        <v>38000</v>
      </c>
      <c r="E18" s="403">
        <v>38000</v>
      </c>
      <c r="F18" s="396">
        <f t="shared" si="0"/>
        <v>1</v>
      </c>
      <c r="G18" s="403">
        <v>38000</v>
      </c>
      <c r="H18" s="403">
        <v>38000</v>
      </c>
      <c r="I18" s="399"/>
      <c r="J18" s="399"/>
      <c r="K18" s="399"/>
      <c r="L18" s="399"/>
      <c r="M18" s="211"/>
      <c r="N18" s="213"/>
      <c r="O18" s="184"/>
      <c r="P18" s="184"/>
    </row>
    <row r="19" spans="1:16" ht="24.75" customHeight="1">
      <c r="A19" s="398">
        <v>900</v>
      </c>
      <c r="B19" s="398"/>
      <c r="C19" s="398" t="s">
        <v>188</v>
      </c>
      <c r="D19" s="399">
        <f>SUM(D20)</f>
        <v>6200</v>
      </c>
      <c r="E19" s="399">
        <f>SUM(E20)</f>
        <v>6150</v>
      </c>
      <c r="F19" s="400">
        <f t="shared" si="0"/>
        <v>0.9919354838709677</v>
      </c>
      <c r="G19" s="399">
        <f>SUM(G20)</f>
        <v>6200</v>
      </c>
      <c r="H19" s="399">
        <f>SUM(H20)</f>
        <v>6150</v>
      </c>
      <c r="I19" s="399"/>
      <c r="J19" s="399"/>
      <c r="K19" s="399"/>
      <c r="L19" s="399"/>
      <c r="M19" s="211"/>
      <c r="N19" s="213"/>
      <c r="O19" s="184"/>
      <c r="P19" s="184"/>
    </row>
    <row r="20" spans="1:16" ht="20.25" customHeight="1">
      <c r="A20" s="398"/>
      <c r="B20" s="402">
        <v>90002</v>
      </c>
      <c r="C20" s="402" t="s">
        <v>402</v>
      </c>
      <c r="D20" s="403">
        <v>6200</v>
      </c>
      <c r="E20" s="403">
        <v>6150</v>
      </c>
      <c r="F20" s="396">
        <f t="shared" si="0"/>
        <v>0.9919354838709677</v>
      </c>
      <c r="G20" s="403">
        <v>6200</v>
      </c>
      <c r="H20" s="403">
        <v>6150</v>
      </c>
      <c r="I20" s="399"/>
      <c r="J20" s="399"/>
      <c r="K20" s="399"/>
      <c r="L20" s="399"/>
      <c r="M20" s="211"/>
      <c r="N20" s="213"/>
      <c r="O20" s="184"/>
      <c r="P20" s="184"/>
    </row>
    <row r="21" spans="1:16" ht="22.5" customHeight="1">
      <c r="A21" s="398">
        <v>921</v>
      </c>
      <c r="B21" s="398"/>
      <c r="C21" s="398" t="s">
        <v>191</v>
      </c>
      <c r="D21" s="399">
        <f>SUM(D22)</f>
        <v>713439</v>
      </c>
      <c r="E21" s="399">
        <f>SUM(E22)</f>
        <v>0</v>
      </c>
      <c r="F21" s="400">
        <f t="shared" si="0"/>
        <v>0</v>
      </c>
      <c r="G21" s="399">
        <f>SUM(G22)</f>
        <v>713439</v>
      </c>
      <c r="H21" s="399">
        <f>SUM(H22)</f>
        <v>0</v>
      </c>
      <c r="I21" s="399"/>
      <c r="J21" s="399"/>
      <c r="K21" s="399"/>
      <c r="L21" s="399"/>
      <c r="M21" s="211"/>
      <c r="N21" s="213"/>
      <c r="O21" s="184"/>
      <c r="P21" s="184"/>
    </row>
    <row r="22" spans="1:16" ht="15.75" customHeight="1">
      <c r="A22" s="398"/>
      <c r="B22" s="402">
        <v>92195</v>
      </c>
      <c r="C22" s="402" t="s">
        <v>135</v>
      </c>
      <c r="D22" s="403">
        <v>713439</v>
      </c>
      <c r="E22" s="403">
        <v>0</v>
      </c>
      <c r="F22" s="396">
        <f t="shared" si="0"/>
        <v>0</v>
      </c>
      <c r="G22" s="403">
        <f>SUM(D22)</f>
        <v>713439</v>
      </c>
      <c r="H22" s="403">
        <v>0</v>
      </c>
      <c r="I22" s="399"/>
      <c r="J22" s="399"/>
      <c r="K22" s="399"/>
      <c r="L22" s="399"/>
      <c r="M22" s="211"/>
      <c r="N22" s="213"/>
      <c r="O22" s="184"/>
      <c r="P22" s="184"/>
    </row>
    <row r="23" spans="1:16" ht="20.25" customHeight="1">
      <c r="A23" s="222"/>
      <c r="B23" s="222"/>
      <c r="C23" s="223" t="s">
        <v>65</v>
      </c>
      <c r="D23" s="224">
        <f>SUM(D9+D11+D13+D15+D17+D19+D21)</f>
        <v>3861617</v>
      </c>
      <c r="E23" s="224">
        <f>SUM(E9+E11+E13+E15+E17+E19+E21)</f>
        <v>2597857.71</v>
      </c>
      <c r="F23" s="225">
        <f t="shared" si="0"/>
        <v>0.6727383140275175</v>
      </c>
      <c r="G23" s="224">
        <f aca="true" t="shared" si="2" ref="G23:L23">SUM(G9+G11+G13+G15+G17+G19+G21)</f>
        <v>3861617</v>
      </c>
      <c r="H23" s="224">
        <f t="shared" si="2"/>
        <v>2597857.71</v>
      </c>
      <c r="I23" s="224">
        <f t="shared" si="2"/>
        <v>0</v>
      </c>
      <c r="J23" s="224">
        <f t="shared" si="2"/>
        <v>0</v>
      </c>
      <c r="K23" s="224">
        <f t="shared" si="2"/>
        <v>0</v>
      </c>
      <c r="L23" s="224">
        <f t="shared" si="2"/>
        <v>0</v>
      </c>
      <c r="M23" s="211"/>
      <c r="N23" s="213"/>
      <c r="O23" s="184"/>
      <c r="P23" s="184"/>
    </row>
    <row r="24" spans="1:16" ht="12" customHeight="1">
      <c r="A24" s="215"/>
      <c r="B24" s="215"/>
      <c r="C24" s="215"/>
      <c r="D24" s="212"/>
      <c r="E24" s="212"/>
      <c r="F24" s="392"/>
      <c r="G24" s="212"/>
      <c r="H24" s="212"/>
      <c r="I24" s="212"/>
      <c r="J24" s="212"/>
      <c r="K24" s="212"/>
      <c r="L24" s="212"/>
      <c r="M24" s="212"/>
      <c r="N24" s="214"/>
      <c r="O24" s="184"/>
      <c r="P24" s="184"/>
    </row>
    <row r="25" spans="1:16" ht="12.75" hidden="1">
      <c r="A25" s="215"/>
      <c r="B25" s="215"/>
      <c r="C25" s="215"/>
      <c r="D25" s="212"/>
      <c r="E25" s="212"/>
      <c r="F25" s="392"/>
      <c r="G25" s="212"/>
      <c r="H25" s="212"/>
      <c r="I25" s="212"/>
      <c r="J25" s="212"/>
      <c r="K25" s="212"/>
      <c r="L25" s="212"/>
      <c r="M25" s="212"/>
      <c r="N25" s="214"/>
      <c r="O25" s="184"/>
      <c r="P25" s="184"/>
    </row>
    <row r="26" spans="1:16" ht="12.75">
      <c r="A26" s="215"/>
      <c r="B26" s="215"/>
      <c r="C26" s="215" t="s">
        <v>391</v>
      </c>
      <c r="D26" s="258">
        <f>SUM(2!D76)</f>
        <v>13824325.89</v>
      </c>
      <c r="E26" s="258">
        <f>SUM(2!E76)</f>
        <v>12945642.639999999</v>
      </c>
      <c r="F26" s="395">
        <f>SUM(E26/D26)</f>
        <v>0.9364393419981796</v>
      </c>
      <c r="G26" s="212"/>
      <c r="H26" s="212"/>
      <c r="I26" s="212"/>
      <c r="J26" s="212"/>
      <c r="K26" s="212"/>
      <c r="L26" s="212"/>
      <c r="M26" s="212"/>
      <c r="N26" s="214"/>
      <c r="O26" s="184"/>
      <c r="P26" s="184"/>
    </row>
    <row r="27" spans="1:16" ht="12.75">
      <c r="A27" s="217"/>
      <c r="B27" s="217"/>
      <c r="C27" s="217"/>
      <c r="D27" s="218"/>
      <c r="E27" s="218"/>
      <c r="F27" s="392"/>
      <c r="G27" s="213"/>
      <c r="H27" s="211"/>
      <c r="I27" s="218"/>
      <c r="J27" s="211"/>
      <c r="K27" s="211"/>
      <c r="L27" s="211"/>
      <c r="M27" s="211"/>
      <c r="N27" s="213"/>
      <c r="O27" s="184"/>
      <c r="P27" s="184"/>
    </row>
    <row r="28" spans="1:16" ht="18" customHeight="1">
      <c r="A28" s="215"/>
      <c r="B28" s="215"/>
      <c r="C28" s="388" t="s">
        <v>392</v>
      </c>
      <c r="D28" s="407">
        <f>SUM(D23+D26)</f>
        <v>17685942.89</v>
      </c>
      <c r="E28" s="389">
        <f>SUM(E23+E26)</f>
        <v>15543500.349999998</v>
      </c>
      <c r="F28" s="393">
        <f t="shared" si="0"/>
        <v>0.8788618422367865</v>
      </c>
      <c r="G28" s="212"/>
      <c r="H28" s="212"/>
      <c r="I28" s="220"/>
      <c r="J28" s="212"/>
      <c r="K28" s="212"/>
      <c r="L28" s="212"/>
      <c r="M28" s="212"/>
      <c r="N28" s="214"/>
      <c r="O28" s="184"/>
      <c r="P28" s="184"/>
    </row>
    <row r="29" spans="1:16" ht="12.75">
      <c r="A29" s="215"/>
      <c r="B29" s="215"/>
      <c r="C29" s="215"/>
      <c r="D29" s="212"/>
      <c r="E29" s="220"/>
      <c r="F29" s="216"/>
      <c r="G29" s="212"/>
      <c r="H29" s="212"/>
      <c r="I29" s="220"/>
      <c r="J29" s="212"/>
      <c r="K29" s="212"/>
      <c r="L29" s="212"/>
      <c r="M29" s="212"/>
      <c r="N29" s="214"/>
      <c r="O29" s="184"/>
      <c r="P29" s="184"/>
    </row>
    <row r="30" spans="1:16" ht="12.75">
      <c r="A30" s="215"/>
      <c r="B30" s="215"/>
      <c r="C30" s="215"/>
      <c r="D30" s="220"/>
      <c r="E30" s="220"/>
      <c r="F30" s="216"/>
      <c r="G30" s="212"/>
      <c r="H30" s="212"/>
      <c r="I30" s="220"/>
      <c r="J30" s="212"/>
      <c r="K30" s="212"/>
      <c r="L30" s="212"/>
      <c r="M30" s="212"/>
      <c r="N30" s="214"/>
      <c r="O30" s="184"/>
      <c r="P30" s="184"/>
    </row>
    <row r="31" spans="1:16" ht="12.75">
      <c r="A31" s="215"/>
      <c r="B31" s="215"/>
      <c r="C31" s="215"/>
      <c r="D31" s="220"/>
      <c r="E31" s="212"/>
      <c r="F31" s="216"/>
      <c r="G31" s="212"/>
      <c r="H31" s="212"/>
      <c r="I31" s="220"/>
      <c r="J31" s="212"/>
      <c r="K31" s="212"/>
      <c r="L31" s="212"/>
      <c r="M31" s="212"/>
      <c r="N31" s="214"/>
      <c r="O31" s="184"/>
      <c r="P31" s="184"/>
    </row>
    <row r="32" spans="1:16" ht="12.75">
      <c r="A32" s="215"/>
      <c r="B32" s="215"/>
      <c r="C32" s="215"/>
      <c r="D32" s="220"/>
      <c r="E32" s="220"/>
      <c r="F32" s="216"/>
      <c r="G32" s="212"/>
      <c r="H32" s="212"/>
      <c r="I32" s="220"/>
      <c r="J32" s="212"/>
      <c r="K32" s="212"/>
      <c r="L32" s="212"/>
      <c r="M32" s="212"/>
      <c r="N32" s="214"/>
      <c r="O32" s="184"/>
      <c r="P32" s="184"/>
    </row>
    <row r="33" spans="1:16" ht="12.75">
      <c r="A33" s="217"/>
      <c r="B33" s="217"/>
      <c r="C33" s="217"/>
      <c r="D33" s="211"/>
      <c r="E33" s="211"/>
      <c r="F33" s="219"/>
      <c r="G33" s="211"/>
      <c r="H33" s="211"/>
      <c r="I33" s="211"/>
      <c r="J33" s="211"/>
      <c r="K33" s="211"/>
      <c r="L33" s="211"/>
      <c r="M33" s="211"/>
      <c r="N33" s="211"/>
      <c r="O33" s="184"/>
      <c r="P33" s="184"/>
    </row>
    <row r="34" spans="1:16" ht="12.75">
      <c r="A34" s="215"/>
      <c r="B34" s="215"/>
      <c r="C34" s="215"/>
      <c r="D34" s="221"/>
      <c r="E34" s="212"/>
      <c r="F34" s="216"/>
      <c r="G34" s="212"/>
      <c r="H34" s="212"/>
      <c r="I34" s="212"/>
      <c r="J34" s="212"/>
      <c r="K34" s="212"/>
      <c r="L34" s="212"/>
      <c r="M34" s="212"/>
      <c r="N34" s="214"/>
      <c r="O34" s="184"/>
      <c r="P34" s="184"/>
    </row>
    <row r="35" spans="1:16" ht="12.75">
      <c r="A35" s="215"/>
      <c r="B35" s="215"/>
      <c r="C35" s="215"/>
      <c r="D35" s="221"/>
      <c r="E35" s="212"/>
      <c r="F35" s="216"/>
      <c r="G35" s="212"/>
      <c r="H35" s="212"/>
      <c r="I35" s="212"/>
      <c r="J35" s="212"/>
      <c r="K35" s="212"/>
      <c r="L35" s="212"/>
      <c r="M35" s="212"/>
      <c r="N35" s="214"/>
      <c r="O35" s="184"/>
      <c r="P35" s="184"/>
    </row>
    <row r="36" spans="1:16" ht="12.75">
      <c r="A36" s="217"/>
      <c r="B36" s="217"/>
      <c r="C36" s="217"/>
      <c r="D36" s="211"/>
      <c r="E36" s="211"/>
      <c r="F36" s="216"/>
      <c r="G36" s="211"/>
      <c r="H36" s="211"/>
      <c r="I36" s="211"/>
      <c r="J36" s="211"/>
      <c r="K36" s="211"/>
      <c r="L36" s="211"/>
      <c r="M36" s="211"/>
      <c r="N36" s="213"/>
      <c r="O36" s="184"/>
      <c r="P36" s="184"/>
    </row>
    <row r="37" spans="1:16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2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</row>
  </sheetData>
  <sheetProtection/>
  <mergeCells count="22">
    <mergeCell ref="L7:L8"/>
    <mergeCell ref="E5:E8"/>
    <mergeCell ref="J7:J8"/>
    <mergeCell ref="F5:F8"/>
    <mergeCell ref="H7:H8"/>
    <mergeCell ref="K7:K8"/>
    <mergeCell ref="G5:L6"/>
    <mergeCell ref="A5:A8"/>
    <mergeCell ref="B5:B8"/>
    <mergeCell ref="C5:C8"/>
    <mergeCell ref="D5:D8"/>
    <mergeCell ref="G7:G8"/>
    <mergeCell ref="I7:I8"/>
    <mergeCell ref="C1:S1"/>
    <mergeCell ref="A2:A4"/>
    <mergeCell ref="B2:B4"/>
    <mergeCell ref="C2:C4"/>
    <mergeCell ref="D2:D4"/>
    <mergeCell ref="E2:M2"/>
    <mergeCell ref="I3:I4"/>
    <mergeCell ref="L3:L4"/>
    <mergeCell ref="M3:M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2a do sprawozdania  Wójta Gminy Łączna za  2013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.25390625" style="1" customWidth="1"/>
    <col min="2" max="2" width="4.00390625" style="1" customWidth="1"/>
    <col min="3" max="3" width="5.125" style="1" customWidth="1"/>
    <col min="4" max="4" width="21.125" style="1" customWidth="1"/>
    <col min="5" max="5" width="13.875" style="1" customWidth="1"/>
    <col min="6" max="6" width="12.00390625" style="1" customWidth="1"/>
    <col min="7" max="7" width="12.625" style="1" customWidth="1"/>
    <col min="8" max="8" width="9.875" style="1" customWidth="1"/>
    <col min="9" max="9" width="10.625" style="1" customWidth="1"/>
    <col min="10" max="10" width="8.75390625" style="1" customWidth="1"/>
    <col min="11" max="11" width="12.375" style="1" customWidth="1"/>
    <col min="12" max="12" width="15.125" style="1" customWidth="1"/>
    <col min="13" max="16384" width="9.125" style="1" customWidth="1"/>
  </cols>
  <sheetData>
    <row r="1" spans="1:12" ht="12.75">
      <c r="A1" s="448" t="s">
        <v>414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0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4" t="s">
        <v>14</v>
      </c>
    </row>
    <row r="3" spans="1:12" s="12" customFormat="1" ht="19.5" customHeight="1">
      <c r="A3" s="449" t="s">
        <v>18</v>
      </c>
      <c r="B3" s="449" t="s">
        <v>1</v>
      </c>
      <c r="C3" s="449" t="s">
        <v>13</v>
      </c>
      <c r="D3" s="450" t="s">
        <v>32</v>
      </c>
      <c r="E3" s="450" t="s">
        <v>19</v>
      </c>
      <c r="F3" s="452" t="s">
        <v>26</v>
      </c>
      <c r="G3" s="452"/>
      <c r="H3" s="452"/>
      <c r="I3" s="452"/>
      <c r="J3" s="452"/>
      <c r="K3" s="452"/>
      <c r="L3" s="450" t="s">
        <v>20</v>
      </c>
    </row>
    <row r="4" spans="1:12" s="12" customFormat="1" ht="19.5" customHeight="1">
      <c r="A4" s="449"/>
      <c r="B4" s="449"/>
      <c r="C4" s="449"/>
      <c r="D4" s="450"/>
      <c r="E4" s="450"/>
      <c r="F4" s="451" t="s">
        <v>413</v>
      </c>
      <c r="G4" s="453" t="s">
        <v>412</v>
      </c>
      <c r="H4" s="450" t="s">
        <v>10</v>
      </c>
      <c r="I4" s="450"/>
      <c r="J4" s="450"/>
      <c r="K4" s="450"/>
      <c r="L4" s="450"/>
    </row>
    <row r="5" spans="1:12" s="12" customFormat="1" ht="29.25" customHeight="1">
      <c r="A5" s="449"/>
      <c r="B5" s="449"/>
      <c r="C5" s="449"/>
      <c r="D5" s="450"/>
      <c r="E5" s="450"/>
      <c r="F5" s="451"/>
      <c r="G5" s="454"/>
      <c r="H5" s="450" t="s">
        <v>34</v>
      </c>
      <c r="I5" s="450" t="s">
        <v>30</v>
      </c>
      <c r="J5" s="450" t="s">
        <v>35</v>
      </c>
      <c r="K5" s="450" t="s">
        <v>31</v>
      </c>
      <c r="L5" s="450"/>
    </row>
    <row r="6" spans="1:12" s="12" customFormat="1" ht="19.5" customHeight="1">
      <c r="A6" s="449"/>
      <c r="B6" s="449"/>
      <c r="C6" s="449"/>
      <c r="D6" s="450"/>
      <c r="E6" s="450"/>
      <c r="F6" s="451"/>
      <c r="G6" s="454"/>
      <c r="H6" s="450"/>
      <c r="I6" s="450"/>
      <c r="J6" s="450"/>
      <c r="K6" s="450"/>
      <c r="L6" s="450"/>
    </row>
    <row r="7" spans="1:12" s="12" customFormat="1" ht="19.5" customHeight="1">
      <c r="A7" s="449"/>
      <c r="B7" s="449"/>
      <c r="C7" s="449"/>
      <c r="D7" s="450"/>
      <c r="E7" s="450"/>
      <c r="F7" s="451"/>
      <c r="G7" s="455"/>
      <c r="H7" s="450"/>
      <c r="I7" s="450"/>
      <c r="J7" s="450"/>
      <c r="K7" s="450"/>
      <c r="L7" s="450"/>
    </row>
    <row r="8" spans="1:12" ht="7.5" customHeight="1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  <c r="K8" s="139">
        <v>11</v>
      </c>
      <c r="L8" s="139">
        <v>12</v>
      </c>
    </row>
    <row r="9" spans="1:12" ht="27" customHeight="1">
      <c r="A9" s="462" t="s">
        <v>6</v>
      </c>
      <c r="B9" s="456" t="s">
        <v>116</v>
      </c>
      <c r="C9" s="456" t="s">
        <v>117</v>
      </c>
      <c r="D9" s="140" t="s">
        <v>350</v>
      </c>
      <c r="E9" s="375">
        <v>10144366</v>
      </c>
      <c r="F9" s="375">
        <v>0</v>
      </c>
      <c r="G9" s="375">
        <v>0</v>
      </c>
      <c r="H9" s="375">
        <v>0</v>
      </c>
      <c r="I9" s="375"/>
      <c r="J9" s="378"/>
      <c r="K9" s="375"/>
      <c r="L9" s="261" t="s">
        <v>260</v>
      </c>
    </row>
    <row r="10" spans="1:12" ht="12.75" customHeight="1">
      <c r="A10" s="463"/>
      <c r="B10" s="458"/>
      <c r="C10" s="458"/>
      <c r="D10" s="140" t="s">
        <v>436</v>
      </c>
      <c r="E10" s="375">
        <f>SUM(E9)</f>
        <v>10144366</v>
      </c>
      <c r="F10" s="375">
        <v>0</v>
      </c>
      <c r="G10" s="375">
        <v>0</v>
      </c>
      <c r="H10" s="375">
        <v>0</v>
      </c>
      <c r="I10" s="375"/>
      <c r="J10" s="378"/>
      <c r="K10" s="375"/>
      <c r="L10" s="261"/>
    </row>
    <row r="11" spans="1:12" ht="35.25" customHeight="1">
      <c r="A11" s="462" t="s">
        <v>7</v>
      </c>
      <c r="B11" s="456" t="s">
        <v>116</v>
      </c>
      <c r="C11" s="456" t="s">
        <v>117</v>
      </c>
      <c r="D11" s="140" t="s">
        <v>351</v>
      </c>
      <c r="E11" s="375">
        <v>15000000</v>
      </c>
      <c r="F11" s="375">
        <v>0</v>
      </c>
      <c r="G11" s="378">
        <v>0</v>
      </c>
      <c r="H11" s="375"/>
      <c r="I11" s="375"/>
      <c r="J11" s="378"/>
      <c r="K11" s="375"/>
      <c r="L11" s="261" t="s">
        <v>260</v>
      </c>
    </row>
    <row r="12" spans="1:12" ht="12.75" customHeight="1">
      <c r="A12" s="463"/>
      <c r="B12" s="458"/>
      <c r="C12" s="458"/>
      <c r="D12" s="140" t="s">
        <v>436</v>
      </c>
      <c r="E12" s="375">
        <f>SUM(E11)</f>
        <v>15000000</v>
      </c>
      <c r="F12" s="375">
        <v>0</v>
      </c>
      <c r="G12" s="378">
        <v>0</v>
      </c>
      <c r="H12" s="375">
        <v>0</v>
      </c>
      <c r="I12" s="375"/>
      <c r="J12" s="378"/>
      <c r="K12" s="375"/>
      <c r="L12" s="261"/>
    </row>
    <row r="13" spans="1:12" ht="48.75" customHeight="1">
      <c r="A13" s="462" t="s">
        <v>8</v>
      </c>
      <c r="B13" s="456" t="s">
        <v>116</v>
      </c>
      <c r="C13" s="456" t="s">
        <v>117</v>
      </c>
      <c r="D13" s="140" t="s">
        <v>433</v>
      </c>
      <c r="E13" s="375">
        <v>2988199</v>
      </c>
      <c r="F13" s="375">
        <v>160000</v>
      </c>
      <c r="G13" s="375">
        <v>13053.74</v>
      </c>
      <c r="H13" s="375">
        <v>13053.74</v>
      </c>
      <c r="I13" s="375"/>
      <c r="J13" s="378"/>
      <c r="K13" s="375"/>
      <c r="L13" s="377" t="s">
        <v>384</v>
      </c>
    </row>
    <row r="14" spans="1:12" ht="12.75" customHeight="1">
      <c r="A14" s="463"/>
      <c r="B14" s="458"/>
      <c r="C14" s="458"/>
      <c r="D14" s="140" t="s">
        <v>436</v>
      </c>
      <c r="E14" s="375">
        <f>SUM(E13)</f>
        <v>2988199</v>
      </c>
      <c r="F14" s="375">
        <f>SUM(F13)</f>
        <v>160000</v>
      </c>
      <c r="G14" s="375">
        <f>SUM(G13)</f>
        <v>13053.74</v>
      </c>
      <c r="H14" s="375">
        <f>SUM(H13)</f>
        <v>13053.74</v>
      </c>
      <c r="I14" s="375"/>
      <c r="J14" s="378"/>
      <c r="K14" s="375"/>
      <c r="L14" s="377"/>
    </row>
    <row r="15" spans="1:12" ht="32.25" customHeight="1">
      <c r="A15" s="459" t="s">
        <v>0</v>
      </c>
      <c r="B15" s="464">
        <v>600</v>
      </c>
      <c r="C15" s="464">
        <v>60016</v>
      </c>
      <c r="D15" s="140" t="s">
        <v>393</v>
      </c>
      <c r="E15" s="375">
        <v>5000000</v>
      </c>
      <c r="F15" s="375">
        <v>1723460</v>
      </c>
      <c r="G15" s="378">
        <v>1720010.07</v>
      </c>
      <c r="H15" s="375">
        <v>936008.25</v>
      </c>
      <c r="I15" s="375"/>
      <c r="J15" s="378"/>
      <c r="K15" s="375">
        <v>784001.82</v>
      </c>
      <c r="L15" s="261" t="s">
        <v>260</v>
      </c>
    </row>
    <row r="16" spans="1:12" ht="12.75" customHeight="1">
      <c r="A16" s="461"/>
      <c r="B16" s="465"/>
      <c r="C16" s="465"/>
      <c r="D16" s="140" t="s">
        <v>436</v>
      </c>
      <c r="E16" s="375">
        <f>SUM(E15)</f>
        <v>5000000</v>
      </c>
      <c r="F16" s="375">
        <f aca="true" t="shared" si="0" ref="F16:K16">SUM(F15)</f>
        <v>1723460</v>
      </c>
      <c r="G16" s="375">
        <f t="shared" si="0"/>
        <v>1720010.07</v>
      </c>
      <c r="H16" s="375">
        <f t="shared" si="0"/>
        <v>936008.25</v>
      </c>
      <c r="I16" s="375"/>
      <c r="J16" s="375"/>
      <c r="K16" s="375">
        <f t="shared" si="0"/>
        <v>784001.82</v>
      </c>
      <c r="L16" s="261"/>
    </row>
    <row r="17" spans="1:12" ht="33" customHeight="1">
      <c r="A17" s="459" t="s">
        <v>80</v>
      </c>
      <c r="B17" s="464">
        <v>720</v>
      </c>
      <c r="C17" s="464">
        <v>72095</v>
      </c>
      <c r="D17" s="140" t="s">
        <v>352</v>
      </c>
      <c r="E17" s="379">
        <v>300000</v>
      </c>
      <c r="F17" s="375">
        <v>281550</v>
      </c>
      <c r="G17" s="378">
        <v>9780.96</v>
      </c>
      <c r="H17" s="376">
        <v>1467.14</v>
      </c>
      <c r="I17" s="375"/>
      <c r="J17" s="378"/>
      <c r="K17" s="375">
        <v>8313.82</v>
      </c>
      <c r="L17" s="261" t="s">
        <v>260</v>
      </c>
    </row>
    <row r="18" spans="1:12" ht="15" customHeight="1">
      <c r="A18" s="461"/>
      <c r="B18" s="465"/>
      <c r="C18" s="465"/>
      <c r="D18" s="140" t="s">
        <v>436</v>
      </c>
      <c r="E18" s="379">
        <f>SUM(E17)</f>
        <v>300000</v>
      </c>
      <c r="F18" s="379">
        <f aca="true" t="shared" si="1" ref="F18:K18">SUM(F17)</f>
        <v>281550</v>
      </c>
      <c r="G18" s="379">
        <f t="shared" si="1"/>
        <v>9780.96</v>
      </c>
      <c r="H18" s="379">
        <f t="shared" si="1"/>
        <v>1467.14</v>
      </c>
      <c r="I18" s="379">
        <f t="shared" si="1"/>
        <v>0</v>
      </c>
      <c r="J18" s="379">
        <f t="shared" si="1"/>
        <v>0</v>
      </c>
      <c r="K18" s="379">
        <f t="shared" si="1"/>
        <v>8313.82</v>
      </c>
      <c r="L18" s="261"/>
    </row>
    <row r="19" spans="1:12" ht="43.5" customHeight="1">
      <c r="A19" s="459" t="s">
        <v>83</v>
      </c>
      <c r="B19" s="464">
        <v>720</v>
      </c>
      <c r="C19" s="464">
        <v>72095</v>
      </c>
      <c r="D19" s="140" t="s">
        <v>319</v>
      </c>
      <c r="E19" s="379">
        <v>85000</v>
      </c>
      <c r="F19" s="375">
        <v>84968</v>
      </c>
      <c r="G19" s="378">
        <v>0</v>
      </c>
      <c r="H19" s="375"/>
      <c r="I19" s="375"/>
      <c r="J19" s="378"/>
      <c r="K19" s="375"/>
      <c r="L19" s="261" t="s">
        <v>260</v>
      </c>
    </row>
    <row r="20" spans="1:12" ht="15" customHeight="1">
      <c r="A20" s="466"/>
      <c r="B20" s="467"/>
      <c r="C20" s="467"/>
      <c r="D20" s="140" t="s">
        <v>436</v>
      </c>
      <c r="E20" s="379">
        <f>SUM(E19)</f>
        <v>85000</v>
      </c>
      <c r="F20" s="379">
        <f aca="true" t="shared" si="2" ref="F20:K20">SUM(F19)</f>
        <v>84968</v>
      </c>
      <c r="G20" s="379">
        <f t="shared" si="2"/>
        <v>0</v>
      </c>
      <c r="H20" s="379">
        <f t="shared" si="2"/>
        <v>0</v>
      </c>
      <c r="I20" s="379">
        <f t="shared" si="2"/>
        <v>0</v>
      </c>
      <c r="J20" s="379">
        <f t="shared" si="2"/>
        <v>0</v>
      </c>
      <c r="K20" s="379">
        <f t="shared" si="2"/>
        <v>0</v>
      </c>
      <c r="L20" s="261"/>
    </row>
    <row r="21" spans="1:12" ht="33" customHeight="1">
      <c r="A21" s="459" t="s">
        <v>86</v>
      </c>
      <c r="B21" s="456" t="s">
        <v>375</v>
      </c>
      <c r="C21" s="456" t="s">
        <v>376</v>
      </c>
      <c r="D21" s="140" t="s">
        <v>434</v>
      </c>
      <c r="E21" s="375">
        <f>SUM(E22:E23)</f>
        <v>571113</v>
      </c>
      <c r="F21" s="375">
        <f aca="true" t="shared" si="3" ref="F21:K21">SUM(F22:F23)</f>
        <v>170655</v>
      </c>
      <c r="G21" s="375">
        <f t="shared" si="3"/>
        <v>142131.47</v>
      </c>
      <c r="H21" s="375">
        <f t="shared" si="3"/>
        <v>0</v>
      </c>
      <c r="I21" s="375">
        <f t="shared" si="3"/>
        <v>0</v>
      </c>
      <c r="J21" s="375">
        <f t="shared" si="3"/>
        <v>21319.690000000002</v>
      </c>
      <c r="K21" s="375">
        <f t="shared" si="3"/>
        <v>120811.78</v>
      </c>
      <c r="L21" s="261" t="s">
        <v>260</v>
      </c>
    </row>
    <row r="22" spans="1:12" ht="15.75" customHeight="1">
      <c r="A22" s="460"/>
      <c r="B22" s="457"/>
      <c r="C22" s="457"/>
      <c r="D22" s="140" t="s">
        <v>435</v>
      </c>
      <c r="E22" s="375">
        <v>533113</v>
      </c>
      <c r="F22" s="375">
        <v>132655</v>
      </c>
      <c r="G22" s="375">
        <v>104131.47</v>
      </c>
      <c r="H22" s="375"/>
      <c r="I22" s="375"/>
      <c r="J22" s="378">
        <v>15619.69</v>
      </c>
      <c r="K22" s="375">
        <v>88511.78</v>
      </c>
      <c r="L22" s="377"/>
    </row>
    <row r="23" spans="1:12" ht="15" customHeight="1">
      <c r="A23" s="461"/>
      <c r="B23" s="458"/>
      <c r="C23" s="458"/>
      <c r="D23" s="140" t="s">
        <v>436</v>
      </c>
      <c r="E23" s="375">
        <v>38000</v>
      </c>
      <c r="F23" s="375">
        <v>38000</v>
      </c>
      <c r="G23" s="375">
        <v>38000</v>
      </c>
      <c r="H23" s="375"/>
      <c r="I23" s="375"/>
      <c r="J23" s="378">
        <v>5700</v>
      </c>
      <c r="K23" s="375">
        <v>32300</v>
      </c>
      <c r="L23" s="377"/>
    </row>
    <row r="24" spans="1:12" ht="25.5" customHeight="1">
      <c r="A24" s="139" t="s">
        <v>89</v>
      </c>
      <c r="B24" s="141">
        <v>853</v>
      </c>
      <c r="C24" s="141">
        <v>85395</v>
      </c>
      <c r="D24" s="140" t="s">
        <v>353</v>
      </c>
      <c r="E24" s="375">
        <v>1265411</v>
      </c>
      <c r="F24" s="375">
        <v>574301</v>
      </c>
      <c r="G24" s="376">
        <v>532284.29</v>
      </c>
      <c r="H24" s="375">
        <v>86111.01</v>
      </c>
      <c r="I24" s="375"/>
      <c r="J24" s="378"/>
      <c r="K24" s="375">
        <v>446173.28</v>
      </c>
      <c r="L24" s="261" t="s">
        <v>354</v>
      </c>
    </row>
    <row r="25" spans="1:12" ht="15" customHeight="1">
      <c r="A25" s="139"/>
      <c r="B25" s="141"/>
      <c r="C25" s="141"/>
      <c r="D25" s="140" t="s">
        <v>435</v>
      </c>
      <c r="E25" s="375">
        <f>SUM(E24)</f>
        <v>1265411</v>
      </c>
      <c r="F25" s="375">
        <f aca="true" t="shared" si="4" ref="F25:K25">SUM(F24)</f>
        <v>574301</v>
      </c>
      <c r="G25" s="375">
        <f t="shared" si="4"/>
        <v>532284.29</v>
      </c>
      <c r="H25" s="375">
        <f t="shared" si="4"/>
        <v>86111.01</v>
      </c>
      <c r="I25" s="375">
        <f t="shared" si="4"/>
        <v>0</v>
      </c>
      <c r="J25" s="375">
        <f t="shared" si="4"/>
        <v>0</v>
      </c>
      <c r="K25" s="375">
        <f t="shared" si="4"/>
        <v>446173.28</v>
      </c>
      <c r="L25" s="261"/>
    </row>
    <row r="26" spans="1:12" ht="56.25" customHeight="1">
      <c r="A26" s="459" t="s">
        <v>91</v>
      </c>
      <c r="B26" s="464">
        <v>921</v>
      </c>
      <c r="C26" s="464">
        <v>92195</v>
      </c>
      <c r="D26" s="140" t="s">
        <v>437</v>
      </c>
      <c r="E26" s="375">
        <f>SUM(E27)</f>
        <v>976859</v>
      </c>
      <c r="F26" s="375">
        <f>SUM(F27)</f>
        <v>713439</v>
      </c>
      <c r="G26" s="375">
        <f>SUM(G27)</f>
        <v>0</v>
      </c>
      <c r="H26" s="375"/>
      <c r="I26" s="375"/>
      <c r="J26" s="378"/>
      <c r="K26" s="375"/>
      <c r="L26" s="261" t="s">
        <v>260</v>
      </c>
    </row>
    <row r="27" spans="1:12" ht="17.25" customHeight="1">
      <c r="A27" s="461"/>
      <c r="B27" s="465"/>
      <c r="C27" s="465"/>
      <c r="D27" s="140" t="s">
        <v>436</v>
      </c>
      <c r="E27" s="375">
        <v>976859</v>
      </c>
      <c r="F27" s="375">
        <v>713439</v>
      </c>
      <c r="G27" s="376">
        <v>0</v>
      </c>
      <c r="H27" s="375"/>
      <c r="I27" s="375"/>
      <c r="J27" s="378"/>
      <c r="K27" s="375"/>
      <c r="L27" s="261"/>
    </row>
    <row r="28" spans="1:12" ht="17.25" customHeight="1">
      <c r="A28" s="468" t="s">
        <v>65</v>
      </c>
      <c r="B28" s="469"/>
      <c r="C28" s="469"/>
      <c r="D28" s="470"/>
      <c r="E28" s="375">
        <f>SUM(E10+E12+E14+E16+E18+E20+E23+E27)</f>
        <v>34532424</v>
      </c>
      <c r="F28" s="375">
        <f aca="true" t="shared" si="5" ref="F28:K28">SUM(F10+F12+F14+F16+F18+F20+F23+F27)</f>
        <v>3001417</v>
      </c>
      <c r="G28" s="375">
        <f t="shared" si="5"/>
        <v>1780844.77</v>
      </c>
      <c r="H28" s="375">
        <f t="shared" si="5"/>
        <v>950529.13</v>
      </c>
      <c r="I28" s="375">
        <f t="shared" si="5"/>
        <v>0</v>
      </c>
      <c r="J28" s="375">
        <f t="shared" si="5"/>
        <v>5700</v>
      </c>
      <c r="K28" s="375">
        <f t="shared" si="5"/>
        <v>824615.6399999999</v>
      </c>
      <c r="L28" s="261"/>
    </row>
    <row r="29" spans="1:12" ht="17.25" customHeight="1">
      <c r="A29" s="468" t="s">
        <v>438</v>
      </c>
      <c r="B29" s="469"/>
      <c r="C29" s="469"/>
      <c r="D29" s="470"/>
      <c r="E29" s="375">
        <f>SUM(E22+E25)</f>
        <v>1798524</v>
      </c>
      <c r="F29" s="375">
        <f aca="true" t="shared" si="6" ref="F29:K29">SUM(F22+F25)</f>
        <v>706956</v>
      </c>
      <c r="G29" s="375">
        <f t="shared" si="6"/>
        <v>636415.76</v>
      </c>
      <c r="H29" s="375">
        <f t="shared" si="6"/>
        <v>86111.01</v>
      </c>
      <c r="I29" s="375">
        <f t="shared" si="6"/>
        <v>0</v>
      </c>
      <c r="J29" s="375">
        <f t="shared" si="6"/>
        <v>15619.69</v>
      </c>
      <c r="K29" s="375">
        <f t="shared" si="6"/>
        <v>534685.06</v>
      </c>
      <c r="L29" s="261"/>
    </row>
    <row r="30" spans="1:12" ht="20.25" customHeight="1">
      <c r="A30" s="447" t="s">
        <v>33</v>
      </c>
      <c r="B30" s="447"/>
      <c r="C30" s="447"/>
      <c r="D30" s="447"/>
      <c r="E30" s="380">
        <f>SUM(E28:E29)</f>
        <v>36330948</v>
      </c>
      <c r="F30" s="380">
        <f aca="true" t="shared" si="7" ref="F30:K30">SUM(F28:F29)</f>
        <v>3708373</v>
      </c>
      <c r="G30" s="380">
        <f t="shared" si="7"/>
        <v>2417260.5300000003</v>
      </c>
      <c r="H30" s="380">
        <f t="shared" si="7"/>
        <v>1036640.14</v>
      </c>
      <c r="I30" s="380">
        <f t="shared" si="7"/>
        <v>0</v>
      </c>
      <c r="J30" s="380">
        <f t="shared" si="7"/>
        <v>21319.690000000002</v>
      </c>
      <c r="K30" s="380">
        <f t="shared" si="7"/>
        <v>1359300.7</v>
      </c>
      <c r="L30" s="262" t="s">
        <v>16</v>
      </c>
    </row>
    <row r="31" spans="1:12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ht="12.7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5" ht="12.75">
      <c r="G35" s="259"/>
    </row>
    <row r="36" ht="12.75">
      <c r="G36" s="64"/>
    </row>
  </sheetData>
  <sheetProtection/>
  <mergeCells count="42">
    <mergeCell ref="A19:A20"/>
    <mergeCell ref="B19:B20"/>
    <mergeCell ref="C19:C20"/>
    <mergeCell ref="A29:D29"/>
    <mergeCell ref="A26:A27"/>
    <mergeCell ref="B26:B27"/>
    <mergeCell ref="C26:C27"/>
    <mergeCell ref="A28:D28"/>
    <mergeCell ref="B13:B14"/>
    <mergeCell ref="C13:C14"/>
    <mergeCell ref="A15:A16"/>
    <mergeCell ref="B15:B16"/>
    <mergeCell ref="C15:C16"/>
    <mergeCell ref="A17:A18"/>
    <mergeCell ref="B17:B18"/>
    <mergeCell ref="C17:C18"/>
    <mergeCell ref="B21:B23"/>
    <mergeCell ref="A21:A23"/>
    <mergeCell ref="C21:C23"/>
    <mergeCell ref="A9:A10"/>
    <mergeCell ref="B9:B10"/>
    <mergeCell ref="C9:C10"/>
    <mergeCell ref="A11:A12"/>
    <mergeCell ref="B11:B12"/>
    <mergeCell ref="C11:C12"/>
    <mergeCell ref="A13:A14"/>
    <mergeCell ref="G4:G7"/>
    <mergeCell ref="H4:K4"/>
    <mergeCell ref="H5:H7"/>
    <mergeCell ref="I5:I7"/>
    <mergeCell ref="J5:J7"/>
    <mergeCell ref="K5:K7"/>
    <mergeCell ref="A30:D30"/>
    <mergeCell ref="A1:L1"/>
    <mergeCell ref="A3:A7"/>
    <mergeCell ref="B3:B7"/>
    <mergeCell ref="C3:C7"/>
    <mergeCell ref="D3:D7"/>
    <mergeCell ref="L3:L7"/>
    <mergeCell ref="F4:F7"/>
    <mergeCell ref="E3:E7"/>
    <mergeCell ref="F3:K3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scale="99" r:id="rId3"/>
  <headerFooter alignWithMargins="0">
    <oddHeader>&amp;R&amp;9Załącznik nr 3
do sprawozdania Wójta Gminy Łączna za 2013r.</oddHeader>
  </headerFooter>
  <rowBreaks count="1" manualBreakCount="1">
    <brk id="3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2" width="12.00390625" style="1" customWidth="1"/>
    <col min="13" max="16384" width="9.125" style="1" customWidth="1"/>
  </cols>
  <sheetData>
    <row r="1" spans="1:11" ht="18">
      <c r="A1" s="473" t="s">
        <v>409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14</v>
      </c>
    </row>
    <row r="3" spans="1:11" s="12" customFormat="1" ht="19.5" customHeight="1">
      <c r="A3" s="474" t="s">
        <v>18</v>
      </c>
      <c r="B3" s="474" t="s">
        <v>1</v>
      </c>
      <c r="C3" s="474" t="s">
        <v>13</v>
      </c>
      <c r="D3" s="471" t="s">
        <v>37</v>
      </c>
      <c r="E3" s="471" t="s">
        <v>26</v>
      </c>
      <c r="F3" s="471"/>
      <c r="G3" s="471"/>
      <c r="H3" s="471"/>
      <c r="I3" s="471"/>
      <c r="J3" s="471"/>
      <c r="K3" s="471" t="s">
        <v>20</v>
      </c>
    </row>
    <row r="4" spans="1:11" s="12" customFormat="1" ht="19.5" customHeight="1">
      <c r="A4" s="474"/>
      <c r="B4" s="474"/>
      <c r="C4" s="474"/>
      <c r="D4" s="471"/>
      <c r="E4" s="471" t="s">
        <v>410</v>
      </c>
      <c r="F4" s="475" t="s">
        <v>411</v>
      </c>
      <c r="G4" s="471" t="s">
        <v>10</v>
      </c>
      <c r="H4" s="471"/>
      <c r="I4" s="471"/>
      <c r="J4" s="471"/>
      <c r="K4" s="471"/>
    </row>
    <row r="5" spans="1:11" s="12" customFormat="1" ht="29.25" customHeight="1">
      <c r="A5" s="474"/>
      <c r="B5" s="474"/>
      <c r="C5" s="474"/>
      <c r="D5" s="471"/>
      <c r="E5" s="471"/>
      <c r="F5" s="476"/>
      <c r="G5" s="471" t="s">
        <v>34</v>
      </c>
      <c r="H5" s="471" t="s">
        <v>30</v>
      </c>
      <c r="I5" s="471" t="s">
        <v>36</v>
      </c>
      <c r="J5" s="471" t="s">
        <v>31</v>
      </c>
      <c r="K5" s="471"/>
    </row>
    <row r="6" spans="1:11" s="12" customFormat="1" ht="19.5" customHeight="1">
      <c r="A6" s="474"/>
      <c r="B6" s="474"/>
      <c r="C6" s="474"/>
      <c r="D6" s="471"/>
      <c r="E6" s="471"/>
      <c r="F6" s="476"/>
      <c r="G6" s="471"/>
      <c r="H6" s="471"/>
      <c r="I6" s="471"/>
      <c r="J6" s="471"/>
      <c r="K6" s="471"/>
    </row>
    <row r="7" spans="1:11" s="12" customFormat="1" ht="19.5" customHeight="1">
      <c r="A7" s="474"/>
      <c r="B7" s="474"/>
      <c r="C7" s="474"/>
      <c r="D7" s="471"/>
      <c r="E7" s="471"/>
      <c r="F7" s="477"/>
      <c r="G7" s="471"/>
      <c r="H7" s="471"/>
      <c r="I7" s="471"/>
      <c r="J7" s="471"/>
      <c r="K7" s="471"/>
    </row>
    <row r="8" spans="1:11" ht="7.5" customHeight="1">
      <c r="A8" s="6">
        <v>1</v>
      </c>
      <c r="B8" s="6">
        <v>2</v>
      </c>
      <c r="C8" s="6">
        <v>3</v>
      </c>
      <c r="D8" s="6">
        <v>4</v>
      </c>
      <c r="E8" s="6">
        <v>6</v>
      </c>
      <c r="F8" s="6"/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2" ht="51" customHeight="1">
      <c r="A9" s="312" t="s">
        <v>7</v>
      </c>
      <c r="B9" s="311">
        <v>600</v>
      </c>
      <c r="C9" s="311">
        <v>60016</v>
      </c>
      <c r="D9" s="13" t="s">
        <v>355</v>
      </c>
      <c r="E9" s="313">
        <v>26000</v>
      </c>
      <c r="F9" s="313">
        <v>25584</v>
      </c>
      <c r="G9" s="313">
        <v>25584</v>
      </c>
      <c r="H9" s="313"/>
      <c r="I9" s="385"/>
      <c r="J9" s="313"/>
      <c r="K9" s="8" t="s">
        <v>260</v>
      </c>
      <c r="L9" s="386"/>
    </row>
    <row r="10" spans="1:12" ht="48" customHeight="1">
      <c r="A10" s="312" t="s">
        <v>8</v>
      </c>
      <c r="B10" s="311">
        <v>600</v>
      </c>
      <c r="C10" s="311">
        <v>60016</v>
      </c>
      <c r="D10" s="13" t="s">
        <v>356</v>
      </c>
      <c r="E10" s="313">
        <v>28000</v>
      </c>
      <c r="F10" s="313">
        <v>27183</v>
      </c>
      <c r="G10" s="313">
        <v>27183</v>
      </c>
      <c r="H10" s="313"/>
      <c r="I10" s="385"/>
      <c r="J10" s="313"/>
      <c r="K10" s="8" t="s">
        <v>260</v>
      </c>
      <c r="L10" s="386"/>
    </row>
    <row r="11" spans="1:11" ht="33.75" customHeight="1">
      <c r="A11" s="312" t="s">
        <v>0</v>
      </c>
      <c r="B11" s="311">
        <v>801</v>
      </c>
      <c r="C11" s="311">
        <v>80101</v>
      </c>
      <c r="D11" s="13" t="s">
        <v>431</v>
      </c>
      <c r="E11" s="313">
        <v>800000</v>
      </c>
      <c r="F11" s="313">
        <v>758095.94</v>
      </c>
      <c r="G11" s="313">
        <v>8095.94</v>
      </c>
      <c r="H11" s="313">
        <v>750000</v>
      </c>
      <c r="I11" s="385"/>
      <c r="J11" s="313"/>
      <c r="K11" s="8" t="s">
        <v>260</v>
      </c>
    </row>
    <row r="12" spans="1:11" ht="46.5" customHeight="1">
      <c r="A12" s="312" t="s">
        <v>80</v>
      </c>
      <c r="B12" s="311">
        <v>900</v>
      </c>
      <c r="C12" s="311">
        <v>9002</v>
      </c>
      <c r="D12" s="13" t="s">
        <v>432</v>
      </c>
      <c r="E12" s="313">
        <v>6200</v>
      </c>
      <c r="F12" s="313">
        <v>6150</v>
      </c>
      <c r="G12" s="313">
        <v>6150</v>
      </c>
      <c r="H12" s="313"/>
      <c r="I12" s="385"/>
      <c r="J12" s="313"/>
      <c r="K12" s="8" t="s">
        <v>260</v>
      </c>
    </row>
    <row r="13" spans="1:11" ht="22.5" customHeight="1">
      <c r="A13" s="472" t="s">
        <v>33</v>
      </c>
      <c r="B13" s="472"/>
      <c r="C13" s="472"/>
      <c r="D13" s="472"/>
      <c r="E13" s="51">
        <f>SUM(E9:E12)</f>
        <v>860200</v>
      </c>
      <c r="F13" s="51">
        <f>SUM(F9:F12)</f>
        <v>817012.94</v>
      </c>
      <c r="G13" s="51">
        <f>SUM(G9:G12)</f>
        <v>67012.94</v>
      </c>
      <c r="H13" s="51">
        <f>SUM(H9:H12)</f>
        <v>750000</v>
      </c>
      <c r="I13" s="7"/>
      <c r="J13" s="7"/>
      <c r="K13" s="20" t="s">
        <v>16</v>
      </c>
    </row>
    <row r="15" ht="12.75">
      <c r="A15" s="1" t="s">
        <v>25</v>
      </c>
    </row>
    <row r="16" ht="12.75">
      <c r="A16" s="1" t="s">
        <v>21</v>
      </c>
    </row>
    <row r="17" ht="12.75">
      <c r="A17" s="1" t="s">
        <v>22</v>
      </c>
    </row>
    <row r="18" ht="12.75">
      <c r="A18" s="1" t="s">
        <v>23</v>
      </c>
    </row>
    <row r="19" ht="12.75">
      <c r="A19" s="1" t="s">
        <v>24</v>
      </c>
    </row>
    <row r="23" s="64" customFormat="1" ht="12.75"/>
    <row r="24" spans="3:5" s="64" customFormat="1" ht="12.75">
      <c r="C24" s="314"/>
      <c r="D24" s="315"/>
      <c r="E24" s="315"/>
    </row>
    <row r="25" spans="3:5" s="64" customFormat="1" ht="12.75">
      <c r="C25" s="314"/>
      <c r="D25" s="315"/>
      <c r="E25" s="315"/>
    </row>
    <row r="26" spans="3:5" s="64" customFormat="1" ht="12.75">
      <c r="C26" s="314"/>
      <c r="D26" s="315"/>
      <c r="E26" s="315"/>
    </row>
    <row r="27" spans="3:5" s="64" customFormat="1" ht="12.75">
      <c r="C27" s="314"/>
      <c r="D27" s="315"/>
      <c r="E27" s="315"/>
    </row>
    <row r="28" spans="1:5" s="64" customFormat="1" ht="12.75">
      <c r="A28" s="316"/>
      <c r="C28" s="314"/>
      <c r="D28" s="315"/>
      <c r="E28" s="315"/>
    </row>
  </sheetData>
  <sheetProtection/>
  <mergeCells count="15">
    <mergeCell ref="A1:K1"/>
    <mergeCell ref="A3:A7"/>
    <mergeCell ref="B3:B7"/>
    <mergeCell ref="C3:C7"/>
    <mergeCell ref="D3:D7"/>
    <mergeCell ref="E3:J3"/>
    <mergeCell ref="K3:K7"/>
    <mergeCell ref="E4:E7"/>
    <mergeCell ref="F4:F7"/>
    <mergeCell ref="G5:G7"/>
    <mergeCell ref="H5:H7"/>
    <mergeCell ref="I5:I7"/>
    <mergeCell ref="G4:J4"/>
    <mergeCell ref="J5:J7"/>
    <mergeCell ref="A13:D13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4
do sprawozdania  Wójta Gminy Łączna za 2013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2">
      <selection activeCell="O10" sqref="O10"/>
    </sheetView>
  </sheetViews>
  <sheetFormatPr defaultColWidth="9.00390625" defaultRowHeight="12.75"/>
  <cols>
    <col min="1" max="1" width="3.875" style="44" customWidth="1"/>
    <col min="2" max="2" width="40.375" style="44" customWidth="1"/>
    <col min="3" max="3" width="8.25390625" style="44" customWidth="1"/>
    <col min="4" max="4" width="9.875" style="44" customWidth="1"/>
    <col min="5" max="5" width="5.75390625" style="44" customWidth="1"/>
    <col min="6" max="6" width="6.625" style="44" customWidth="1"/>
    <col min="7" max="7" width="23.25390625" style="44" customWidth="1"/>
    <col min="8" max="8" width="10.875" style="44" customWidth="1"/>
    <col min="9" max="9" width="11.375" style="44" customWidth="1"/>
    <col min="10" max="10" width="12.00390625" style="44" customWidth="1"/>
    <col min="11" max="16384" width="9.125" style="44" customWidth="1"/>
  </cols>
  <sheetData>
    <row r="1" spans="1:9" ht="2.25" customHeight="1" hidden="1">
      <c r="A1" s="483"/>
      <c r="B1" s="483"/>
      <c r="C1" s="483"/>
      <c r="D1" s="483"/>
      <c r="E1" s="483"/>
      <c r="F1" s="483"/>
      <c r="G1" s="483"/>
      <c r="H1" s="483"/>
      <c r="I1" s="483"/>
    </row>
    <row r="2" spans="1:9" ht="25.5" customHeight="1">
      <c r="A2" s="483" t="s">
        <v>449</v>
      </c>
      <c r="B2" s="483"/>
      <c r="C2" s="483"/>
      <c r="D2" s="483"/>
      <c r="E2" s="483"/>
      <c r="F2" s="483"/>
      <c r="G2" s="483"/>
      <c r="H2" s="483"/>
      <c r="I2" s="483"/>
    </row>
    <row r="3" spans="1:10" ht="12.75">
      <c r="A3" s="478" t="s">
        <v>39</v>
      </c>
      <c r="B3" s="478" t="s">
        <v>66</v>
      </c>
      <c r="C3" s="478" t="s">
        <v>67</v>
      </c>
      <c r="D3" s="479" t="s">
        <v>20</v>
      </c>
      <c r="E3" s="478" t="s">
        <v>1</v>
      </c>
      <c r="F3" s="479" t="s">
        <v>2</v>
      </c>
      <c r="G3" s="478" t="s">
        <v>68</v>
      </c>
      <c r="H3" s="478"/>
      <c r="I3" s="484" t="s">
        <v>408</v>
      </c>
      <c r="J3" s="481" t="s">
        <v>397</v>
      </c>
    </row>
    <row r="4" spans="1:10" ht="52.5" customHeight="1">
      <c r="A4" s="478"/>
      <c r="B4" s="478"/>
      <c r="C4" s="478"/>
      <c r="D4" s="480"/>
      <c r="E4" s="478"/>
      <c r="F4" s="480"/>
      <c r="G4" s="317" t="s">
        <v>69</v>
      </c>
      <c r="H4" s="317" t="s">
        <v>62</v>
      </c>
      <c r="I4" s="484"/>
      <c r="J4" s="482"/>
    </row>
    <row r="5" spans="1:10" ht="11.25" customHeight="1">
      <c r="A5" s="317">
        <v>1</v>
      </c>
      <c r="B5" s="317">
        <v>2</v>
      </c>
      <c r="C5" s="317">
        <v>3</v>
      </c>
      <c r="D5" s="317">
        <v>4</v>
      </c>
      <c r="E5" s="317">
        <v>5</v>
      </c>
      <c r="F5" s="317">
        <v>6</v>
      </c>
      <c r="G5" s="317">
        <v>7</v>
      </c>
      <c r="H5" s="317">
        <v>8</v>
      </c>
      <c r="I5" s="310">
        <v>9</v>
      </c>
      <c r="J5" s="355"/>
    </row>
    <row r="6" spans="1:10" ht="22.5">
      <c r="A6" s="318" t="s">
        <v>6</v>
      </c>
      <c r="B6" s="319" t="s">
        <v>358</v>
      </c>
      <c r="C6" s="320" t="s">
        <v>418</v>
      </c>
      <c r="D6" s="320" t="s">
        <v>260</v>
      </c>
      <c r="E6" s="320">
        <v>600</v>
      </c>
      <c r="F6" s="320">
        <v>60016</v>
      </c>
      <c r="G6" s="320" t="s">
        <v>70</v>
      </c>
      <c r="H6" s="321">
        <f>SUM(H11)</f>
        <v>5000000</v>
      </c>
      <c r="I6" s="356">
        <f>SUM(I11)</f>
        <v>1723460</v>
      </c>
      <c r="J6" s="391">
        <f>SUM(J11)</f>
        <v>1720010.0699999998</v>
      </c>
    </row>
    <row r="7" spans="1:10" ht="22.5">
      <c r="A7" s="322"/>
      <c r="B7" s="319" t="s">
        <v>359</v>
      </c>
      <c r="C7" s="320"/>
      <c r="D7" s="320"/>
      <c r="E7" s="320"/>
      <c r="F7" s="320"/>
      <c r="G7" s="320" t="s">
        <v>320</v>
      </c>
      <c r="H7" s="323"/>
      <c r="I7" s="357"/>
      <c r="J7" s="265"/>
    </row>
    <row r="8" spans="1:10" ht="21" customHeight="1">
      <c r="A8" s="322"/>
      <c r="B8" s="319" t="s">
        <v>357</v>
      </c>
      <c r="C8" s="320"/>
      <c r="D8" s="320"/>
      <c r="E8" s="320"/>
      <c r="F8" s="320"/>
      <c r="G8" s="324" t="s">
        <v>360</v>
      </c>
      <c r="H8" s="323"/>
      <c r="I8" s="357"/>
      <c r="J8" s="265"/>
    </row>
    <row r="9" spans="1:10" ht="22.5" customHeight="1">
      <c r="A9" s="322"/>
      <c r="B9" s="325" t="s">
        <v>361</v>
      </c>
      <c r="C9" s="320"/>
      <c r="D9" s="320"/>
      <c r="E9" s="320"/>
      <c r="F9" s="320"/>
      <c r="G9" s="324" t="s">
        <v>63</v>
      </c>
      <c r="H9" s="323"/>
      <c r="I9" s="357"/>
      <c r="J9" s="265"/>
    </row>
    <row r="10" spans="1:10" ht="22.5">
      <c r="A10" s="322"/>
      <c r="B10" s="326"/>
      <c r="C10" s="320"/>
      <c r="D10" s="320"/>
      <c r="E10" s="320"/>
      <c r="F10" s="320"/>
      <c r="G10" s="327" t="s">
        <v>64</v>
      </c>
      <c r="H10" s="323"/>
      <c r="I10" s="357"/>
      <c r="J10" s="264"/>
    </row>
    <row r="11" spans="1:10" ht="12.75">
      <c r="A11" s="322"/>
      <c r="B11" s="319"/>
      <c r="C11" s="320"/>
      <c r="D11" s="320"/>
      <c r="E11" s="320"/>
      <c r="F11" s="320"/>
      <c r="G11" s="320" t="s">
        <v>321</v>
      </c>
      <c r="H11" s="323">
        <f>SUM(H14+H12)</f>
        <v>5000000</v>
      </c>
      <c r="I11" s="357">
        <f>SUM(I14+I12)</f>
        <v>1723460</v>
      </c>
      <c r="J11" s="371">
        <f>SUM(J14+J12)</f>
        <v>1720010.0699999998</v>
      </c>
    </row>
    <row r="12" spans="1:10" ht="12.75">
      <c r="A12" s="322"/>
      <c r="B12" s="328" t="s">
        <v>362</v>
      </c>
      <c r="C12" s="320"/>
      <c r="D12" s="320"/>
      <c r="E12" s="320"/>
      <c r="F12" s="320"/>
      <c r="G12" s="324" t="s">
        <v>360</v>
      </c>
      <c r="H12" s="323">
        <v>3000000</v>
      </c>
      <c r="I12" s="357">
        <v>939458</v>
      </c>
      <c r="J12" s="264">
        <v>936008.25</v>
      </c>
    </row>
    <row r="13" spans="1:10" ht="12.75">
      <c r="A13" s="322"/>
      <c r="B13" s="328"/>
      <c r="C13" s="320"/>
      <c r="D13" s="320"/>
      <c r="E13" s="320"/>
      <c r="F13" s="320"/>
      <c r="G13" s="324" t="s">
        <v>63</v>
      </c>
      <c r="H13" s="323"/>
      <c r="I13" s="357"/>
      <c r="J13" s="264"/>
    </row>
    <row r="14" spans="1:10" ht="22.5">
      <c r="A14" s="322"/>
      <c r="B14" s="328"/>
      <c r="C14" s="320"/>
      <c r="D14" s="320"/>
      <c r="E14" s="320"/>
      <c r="F14" s="320"/>
      <c r="G14" s="327" t="s">
        <v>64</v>
      </c>
      <c r="H14" s="329">
        <v>2000000</v>
      </c>
      <c r="I14" s="357">
        <v>784002</v>
      </c>
      <c r="J14" s="264">
        <v>784001.82</v>
      </c>
    </row>
    <row r="15" spans="1:10" ht="34.5" thickBot="1">
      <c r="A15" s="330"/>
      <c r="B15" s="331"/>
      <c r="C15" s="332"/>
      <c r="D15" s="332"/>
      <c r="E15" s="332"/>
      <c r="F15" s="332"/>
      <c r="G15" s="333" t="s">
        <v>363</v>
      </c>
      <c r="H15" s="334"/>
      <c r="I15" s="358"/>
      <c r="J15" s="370"/>
    </row>
    <row r="16" spans="1:10" ht="22.5">
      <c r="A16" s="320" t="s">
        <v>7</v>
      </c>
      <c r="B16" s="335" t="s">
        <v>358</v>
      </c>
      <c r="C16" s="320" t="s">
        <v>419</v>
      </c>
      <c r="D16" s="320" t="s">
        <v>260</v>
      </c>
      <c r="E16" s="320">
        <v>720</v>
      </c>
      <c r="F16" s="320">
        <v>72095</v>
      </c>
      <c r="G16" s="320" t="s">
        <v>70</v>
      </c>
      <c r="H16" s="336">
        <f>SUM(H21)</f>
        <v>300000</v>
      </c>
      <c r="I16" s="359">
        <f>SUM(I21)</f>
        <v>281550</v>
      </c>
      <c r="J16" s="347">
        <f>SUM(J21)</f>
        <v>9780.96</v>
      </c>
    </row>
    <row r="17" spans="1:10" ht="22.5">
      <c r="A17" s="320"/>
      <c r="B17" s="335" t="s">
        <v>364</v>
      </c>
      <c r="C17" s="320"/>
      <c r="D17" s="320"/>
      <c r="E17" s="320"/>
      <c r="F17" s="320"/>
      <c r="G17" s="320" t="s">
        <v>320</v>
      </c>
      <c r="H17" s="337"/>
      <c r="I17" s="360"/>
      <c r="J17" s="265"/>
    </row>
    <row r="18" spans="1:10" ht="22.5">
      <c r="A18" s="320"/>
      <c r="B18" s="335" t="s">
        <v>365</v>
      </c>
      <c r="C18" s="320"/>
      <c r="D18" s="320"/>
      <c r="E18" s="320"/>
      <c r="F18" s="320"/>
      <c r="G18" s="324" t="s">
        <v>360</v>
      </c>
      <c r="H18" s="337"/>
      <c r="I18" s="360"/>
      <c r="J18" s="265"/>
    </row>
    <row r="19" spans="1:10" ht="22.5">
      <c r="A19" s="320"/>
      <c r="B19" s="338" t="s">
        <v>366</v>
      </c>
      <c r="C19" s="320"/>
      <c r="D19" s="320"/>
      <c r="E19" s="320"/>
      <c r="F19" s="320"/>
      <c r="G19" s="324" t="s">
        <v>63</v>
      </c>
      <c r="H19" s="337"/>
      <c r="I19" s="360"/>
      <c r="J19" s="265"/>
    </row>
    <row r="20" spans="1:10" ht="22.5">
      <c r="A20" s="320"/>
      <c r="B20" s="326"/>
      <c r="C20" s="320"/>
      <c r="D20" s="320"/>
      <c r="E20" s="320"/>
      <c r="F20" s="320"/>
      <c r="G20" s="327" t="s">
        <v>64</v>
      </c>
      <c r="H20" s="337"/>
      <c r="I20" s="360"/>
      <c r="J20" s="288"/>
    </row>
    <row r="21" spans="1:10" ht="12.75">
      <c r="A21" s="320"/>
      <c r="B21" s="335"/>
      <c r="C21" s="320"/>
      <c r="D21" s="320"/>
      <c r="E21" s="320"/>
      <c r="F21" s="320"/>
      <c r="G21" s="320" t="s">
        <v>321</v>
      </c>
      <c r="H21" s="337">
        <f>SUM(H22:H24)</f>
        <v>300000</v>
      </c>
      <c r="I21" s="360">
        <f>SUM(I22:I25)</f>
        <v>281550</v>
      </c>
      <c r="J21" s="346">
        <f>SUM(J22:J25)</f>
        <v>9780.96</v>
      </c>
    </row>
    <row r="22" spans="1:10" ht="12.75">
      <c r="A22" s="320"/>
      <c r="B22" s="320" t="s">
        <v>362</v>
      </c>
      <c r="C22" s="320"/>
      <c r="D22" s="320"/>
      <c r="E22" s="320"/>
      <c r="F22" s="320"/>
      <c r="G22" s="324" t="s">
        <v>360</v>
      </c>
      <c r="H22" s="337">
        <v>55677</v>
      </c>
      <c r="I22" s="360">
        <v>42232</v>
      </c>
      <c r="J22" s="265">
        <v>1467.14</v>
      </c>
    </row>
    <row r="23" spans="1:10" ht="12.75">
      <c r="A23" s="320"/>
      <c r="B23" s="320"/>
      <c r="C23" s="320"/>
      <c r="D23" s="320"/>
      <c r="E23" s="320"/>
      <c r="F23" s="320"/>
      <c r="G23" s="324" t="s">
        <v>63</v>
      </c>
      <c r="H23" s="337"/>
      <c r="I23" s="360"/>
      <c r="J23" s="265"/>
    </row>
    <row r="24" spans="1:10" ht="22.5">
      <c r="A24" s="320"/>
      <c r="B24" s="320"/>
      <c r="C24" s="320"/>
      <c r="D24" s="320"/>
      <c r="E24" s="320"/>
      <c r="F24" s="320"/>
      <c r="G24" s="327" t="s">
        <v>64</v>
      </c>
      <c r="H24" s="337">
        <v>244323</v>
      </c>
      <c r="I24" s="360">
        <v>239318</v>
      </c>
      <c r="J24" s="265">
        <v>8313.82</v>
      </c>
    </row>
    <row r="25" spans="1:10" ht="34.5" thickBot="1">
      <c r="A25" s="332"/>
      <c r="B25" s="332"/>
      <c r="C25" s="332"/>
      <c r="D25" s="332"/>
      <c r="E25" s="332"/>
      <c r="F25" s="332"/>
      <c r="G25" s="333" t="s">
        <v>363</v>
      </c>
      <c r="H25" s="339"/>
      <c r="I25" s="361"/>
      <c r="J25" s="266"/>
    </row>
    <row r="26" spans="1:10" ht="22.5">
      <c r="A26" s="341" t="s">
        <v>8</v>
      </c>
      <c r="B26" s="342" t="s">
        <v>358</v>
      </c>
      <c r="C26" s="341" t="s">
        <v>419</v>
      </c>
      <c r="D26" s="341" t="s">
        <v>260</v>
      </c>
      <c r="E26" s="341">
        <v>720</v>
      </c>
      <c r="F26" s="341">
        <v>72095</v>
      </c>
      <c r="G26" s="341" t="s">
        <v>70</v>
      </c>
      <c r="H26" s="343">
        <v>85000</v>
      </c>
      <c r="I26" s="362">
        <v>84968</v>
      </c>
      <c r="J26" s="265">
        <v>0</v>
      </c>
    </row>
    <row r="27" spans="1:10" ht="22.5">
      <c r="A27" s="320"/>
      <c r="B27" s="335" t="s">
        <v>364</v>
      </c>
      <c r="C27" s="320"/>
      <c r="D27" s="320"/>
      <c r="E27" s="320"/>
      <c r="F27" s="320"/>
      <c r="G27" s="320" t="s">
        <v>320</v>
      </c>
      <c r="H27" s="337"/>
      <c r="I27" s="360"/>
      <c r="J27" s="265"/>
    </row>
    <row r="28" spans="1:10" ht="22.5">
      <c r="A28" s="320"/>
      <c r="B28" s="335" t="s">
        <v>365</v>
      </c>
      <c r="C28" s="320"/>
      <c r="D28" s="320"/>
      <c r="E28" s="320"/>
      <c r="F28" s="320"/>
      <c r="G28" s="324" t="s">
        <v>360</v>
      </c>
      <c r="H28" s="337"/>
      <c r="I28" s="360"/>
      <c r="J28" s="288"/>
    </row>
    <row r="29" spans="1:10" ht="33.75">
      <c r="A29" s="320"/>
      <c r="B29" s="338" t="s">
        <v>367</v>
      </c>
      <c r="C29" s="320"/>
      <c r="D29" s="320"/>
      <c r="E29" s="320"/>
      <c r="F29" s="320"/>
      <c r="G29" s="324" t="s">
        <v>63</v>
      </c>
      <c r="H29" s="337"/>
      <c r="I29" s="360"/>
      <c r="J29" s="265"/>
    </row>
    <row r="30" spans="1:10" ht="22.5">
      <c r="A30" s="320"/>
      <c r="B30" s="326"/>
      <c r="C30" s="320"/>
      <c r="D30" s="320"/>
      <c r="E30" s="320"/>
      <c r="F30" s="320"/>
      <c r="G30" s="327" t="s">
        <v>64</v>
      </c>
      <c r="H30" s="337"/>
      <c r="I30" s="360"/>
      <c r="J30" s="265"/>
    </row>
    <row r="31" spans="1:10" ht="12.75">
      <c r="A31" s="320"/>
      <c r="B31" s="335"/>
      <c r="C31" s="320"/>
      <c r="D31" s="320"/>
      <c r="E31" s="320"/>
      <c r="F31" s="320"/>
      <c r="G31" s="320" t="s">
        <v>321</v>
      </c>
      <c r="H31" s="337">
        <f>SUM(H26:H30)</f>
        <v>85000</v>
      </c>
      <c r="I31" s="360">
        <f>SUM(I26:I30)</f>
        <v>84968</v>
      </c>
      <c r="J31" s="265">
        <v>0</v>
      </c>
    </row>
    <row r="32" spans="1:10" ht="12.75">
      <c r="A32" s="320"/>
      <c r="B32" s="320" t="s">
        <v>362</v>
      </c>
      <c r="C32" s="320"/>
      <c r="D32" s="320"/>
      <c r="E32" s="320"/>
      <c r="F32" s="320"/>
      <c r="G32" s="324" t="s">
        <v>360</v>
      </c>
      <c r="H32" s="337">
        <v>20000</v>
      </c>
      <c r="I32" s="360">
        <v>19968</v>
      </c>
      <c r="J32" s="265">
        <v>0</v>
      </c>
    </row>
    <row r="33" spans="1:10" ht="12.75">
      <c r="A33" s="320"/>
      <c r="B33" s="320"/>
      <c r="C33" s="320"/>
      <c r="D33" s="320"/>
      <c r="E33" s="320"/>
      <c r="F33" s="320"/>
      <c r="G33" s="324" t="s">
        <v>63</v>
      </c>
      <c r="H33" s="337"/>
      <c r="I33" s="360"/>
      <c r="J33" s="265"/>
    </row>
    <row r="34" spans="1:10" ht="22.5">
      <c r="A34" s="320"/>
      <c r="B34" s="320"/>
      <c r="C34" s="320"/>
      <c r="D34" s="320"/>
      <c r="E34" s="320"/>
      <c r="F34" s="320"/>
      <c r="G34" s="327" t="s">
        <v>64</v>
      </c>
      <c r="H34" s="337">
        <f>SUM(I34)</f>
        <v>65000</v>
      </c>
      <c r="I34" s="360">
        <v>65000</v>
      </c>
      <c r="J34" s="265">
        <v>0</v>
      </c>
    </row>
    <row r="35" spans="1:10" ht="34.5" thickBot="1">
      <c r="A35" s="332"/>
      <c r="B35" s="332"/>
      <c r="C35" s="332"/>
      <c r="D35" s="332"/>
      <c r="E35" s="332"/>
      <c r="F35" s="332"/>
      <c r="G35" s="333" t="s">
        <v>363</v>
      </c>
      <c r="H35" s="339"/>
      <c r="I35" s="361"/>
      <c r="J35" s="266"/>
    </row>
    <row r="36" spans="1:10" ht="22.5">
      <c r="A36" s="320">
        <v>4</v>
      </c>
      <c r="B36" s="335" t="s">
        <v>420</v>
      </c>
      <c r="C36" s="344" t="s">
        <v>424</v>
      </c>
      <c r="D36" s="320" t="s">
        <v>260</v>
      </c>
      <c r="E36" s="320">
        <v>921</v>
      </c>
      <c r="F36" s="320">
        <v>92195</v>
      </c>
      <c r="G36" s="320" t="s">
        <v>70</v>
      </c>
      <c r="H36" s="345">
        <f>SUM(H41)</f>
        <v>976859</v>
      </c>
      <c r="I36" s="345">
        <f>SUM(I41)</f>
        <v>713439</v>
      </c>
      <c r="J36" s="345">
        <f>SUM(J41)</f>
        <v>0</v>
      </c>
    </row>
    <row r="37" spans="1:10" ht="22.5">
      <c r="A37" s="320"/>
      <c r="B37" s="335" t="s">
        <v>421</v>
      </c>
      <c r="C37" s="320"/>
      <c r="D37" s="320" t="s">
        <v>369</v>
      </c>
      <c r="E37" s="320"/>
      <c r="F37" s="320"/>
      <c r="G37" s="320" t="s">
        <v>320</v>
      </c>
      <c r="H37" s="346"/>
      <c r="I37" s="363"/>
      <c r="J37" s="346"/>
    </row>
    <row r="38" spans="1:10" ht="22.5">
      <c r="A38" s="320"/>
      <c r="B38" s="335" t="s">
        <v>422</v>
      </c>
      <c r="C38" s="320"/>
      <c r="D38" s="320"/>
      <c r="E38" s="320"/>
      <c r="F38" s="320"/>
      <c r="G38" s="324" t="s">
        <v>360</v>
      </c>
      <c r="H38" s="346"/>
      <c r="I38" s="363"/>
      <c r="J38" s="265"/>
    </row>
    <row r="39" spans="1:10" ht="32.25" customHeight="1">
      <c r="A39" s="320"/>
      <c r="B39" s="338" t="s">
        <v>423</v>
      </c>
      <c r="C39" s="320"/>
      <c r="D39" s="320"/>
      <c r="E39" s="320"/>
      <c r="F39" s="320"/>
      <c r="G39" s="324" t="s">
        <v>63</v>
      </c>
      <c r="H39" s="346"/>
      <c r="I39" s="363"/>
      <c r="J39" s="373"/>
    </row>
    <row r="40" spans="1:10" ht="22.5">
      <c r="A40" s="320"/>
      <c r="B40" s="326"/>
      <c r="C40" s="320"/>
      <c r="D40" s="320"/>
      <c r="E40" s="320"/>
      <c r="F40" s="320"/>
      <c r="G40" s="327" t="s">
        <v>64</v>
      </c>
      <c r="H40" s="346"/>
      <c r="I40" s="363"/>
      <c r="J40" s="265"/>
    </row>
    <row r="41" spans="1:10" ht="12.75">
      <c r="A41" s="320"/>
      <c r="B41" s="335"/>
      <c r="C41" s="320"/>
      <c r="D41" s="320"/>
      <c r="E41" s="320"/>
      <c r="F41" s="320"/>
      <c r="G41" s="320" t="s">
        <v>321</v>
      </c>
      <c r="H41" s="346">
        <f>SUM(H42:H44)</f>
        <v>976859</v>
      </c>
      <c r="I41" s="346">
        <f>SUM(I42:I44)</f>
        <v>713439</v>
      </c>
      <c r="J41" s="346">
        <f>SUM(J42:J44)</f>
        <v>0</v>
      </c>
    </row>
    <row r="42" spans="1:10" ht="12.75">
      <c r="A42" s="320"/>
      <c r="B42" s="320" t="s">
        <v>362</v>
      </c>
      <c r="C42" s="320"/>
      <c r="D42" s="320"/>
      <c r="E42" s="320"/>
      <c r="F42" s="320"/>
      <c r="G42" s="324" t="s">
        <v>360</v>
      </c>
      <c r="H42" s="337">
        <v>476859</v>
      </c>
      <c r="I42" s="360">
        <v>348269</v>
      </c>
      <c r="J42" s="265">
        <v>0</v>
      </c>
    </row>
    <row r="43" spans="1:10" ht="12.75">
      <c r="A43" s="320"/>
      <c r="B43" s="320"/>
      <c r="C43" s="320"/>
      <c r="D43" s="320"/>
      <c r="E43" s="320"/>
      <c r="F43" s="320"/>
      <c r="G43" s="324" t="s">
        <v>63</v>
      </c>
      <c r="H43" s="337"/>
      <c r="I43" s="360"/>
      <c r="J43" s="265"/>
    </row>
    <row r="44" spans="1:10" ht="22.5">
      <c r="A44" s="320"/>
      <c r="B44" s="320"/>
      <c r="C44" s="320"/>
      <c r="D44" s="320"/>
      <c r="E44" s="320"/>
      <c r="F44" s="320"/>
      <c r="G44" s="327" t="s">
        <v>64</v>
      </c>
      <c r="H44" s="337">
        <v>500000</v>
      </c>
      <c r="I44" s="360">
        <v>365170</v>
      </c>
      <c r="J44" s="265">
        <v>0</v>
      </c>
    </row>
    <row r="45" spans="1:10" ht="34.5" thickBot="1">
      <c r="A45" s="332"/>
      <c r="B45" s="332"/>
      <c r="C45" s="332"/>
      <c r="D45" s="332"/>
      <c r="E45" s="332"/>
      <c r="F45" s="332"/>
      <c r="G45" s="333" t="s">
        <v>363</v>
      </c>
      <c r="H45" s="339"/>
      <c r="I45" s="361"/>
      <c r="J45" s="266"/>
    </row>
    <row r="46" spans="1:10" ht="12.75">
      <c r="A46" s="320">
        <v>5</v>
      </c>
      <c r="B46" s="335" t="s">
        <v>373</v>
      </c>
      <c r="C46" s="344">
        <v>2013</v>
      </c>
      <c r="D46" s="320" t="s">
        <v>260</v>
      </c>
      <c r="E46" s="320">
        <v>853</v>
      </c>
      <c r="F46" s="320">
        <v>85395</v>
      </c>
      <c r="G46" s="320" t="s">
        <v>70</v>
      </c>
      <c r="H46" s="347">
        <f>SUM(H47)</f>
        <v>14761</v>
      </c>
      <c r="I46" s="364">
        <f>SUM(I47)</f>
        <v>14761</v>
      </c>
      <c r="J46" s="347">
        <f>SUM(J47)</f>
        <v>9594</v>
      </c>
    </row>
    <row r="47" spans="1:10" ht="12.75">
      <c r="A47" s="320"/>
      <c r="B47" s="335" t="s">
        <v>370</v>
      </c>
      <c r="C47" s="320"/>
      <c r="D47" s="320" t="s">
        <v>369</v>
      </c>
      <c r="E47" s="320"/>
      <c r="F47" s="320"/>
      <c r="G47" s="320" t="s">
        <v>320</v>
      </c>
      <c r="H47" s="346">
        <f>SUM(H48:H50)</f>
        <v>14761</v>
      </c>
      <c r="I47" s="363">
        <f>SUM(I48:I50)</f>
        <v>14761</v>
      </c>
      <c r="J47" s="346">
        <f>SUM(J48:J50)</f>
        <v>9594</v>
      </c>
    </row>
    <row r="48" spans="1:10" ht="12.75">
      <c r="A48" s="320"/>
      <c r="B48" s="335" t="s">
        <v>425</v>
      </c>
      <c r="C48" s="320"/>
      <c r="D48" s="320"/>
      <c r="E48" s="320"/>
      <c r="F48" s="320"/>
      <c r="G48" s="324" t="s">
        <v>360</v>
      </c>
      <c r="H48" s="346">
        <v>5191</v>
      </c>
      <c r="I48" s="363">
        <v>5191</v>
      </c>
      <c r="J48" s="265">
        <v>3354</v>
      </c>
    </row>
    <row r="49" spans="1:10" ht="20.25" customHeight="1">
      <c r="A49" s="320"/>
      <c r="B49" s="338" t="s">
        <v>426</v>
      </c>
      <c r="C49" s="320"/>
      <c r="D49" s="320"/>
      <c r="E49" s="320"/>
      <c r="F49" s="320"/>
      <c r="G49" s="324" t="s">
        <v>63</v>
      </c>
      <c r="H49" s="346"/>
      <c r="I49" s="363"/>
      <c r="J49" s="373"/>
    </row>
    <row r="50" spans="1:10" ht="22.5">
      <c r="A50" s="320"/>
      <c r="B50" s="326"/>
      <c r="C50" s="320"/>
      <c r="D50" s="320"/>
      <c r="E50" s="320"/>
      <c r="F50" s="320"/>
      <c r="G50" s="327" t="s">
        <v>64</v>
      </c>
      <c r="H50" s="346">
        <v>9570</v>
      </c>
      <c r="I50" s="363">
        <v>9570</v>
      </c>
      <c r="J50" s="265">
        <v>6240</v>
      </c>
    </row>
    <row r="51" spans="1:10" ht="12.75">
      <c r="A51" s="320"/>
      <c r="B51" s="335"/>
      <c r="C51" s="320"/>
      <c r="D51" s="320"/>
      <c r="E51" s="320"/>
      <c r="F51" s="320"/>
      <c r="G51" s="320" t="s">
        <v>321</v>
      </c>
      <c r="H51" s="346"/>
      <c r="I51" s="363"/>
      <c r="J51" s="265"/>
    </row>
    <row r="52" spans="1:10" ht="12.75">
      <c r="A52" s="320"/>
      <c r="B52" s="320" t="s">
        <v>362</v>
      </c>
      <c r="C52" s="320"/>
      <c r="D52" s="320"/>
      <c r="E52" s="320"/>
      <c r="F52" s="320"/>
      <c r="G52" s="324" t="s">
        <v>360</v>
      </c>
      <c r="H52" s="337"/>
      <c r="I52" s="360"/>
      <c r="J52" s="265"/>
    </row>
    <row r="53" spans="1:10" ht="12.75">
      <c r="A53" s="320"/>
      <c r="B53" s="320"/>
      <c r="C53" s="320"/>
      <c r="D53" s="320"/>
      <c r="E53" s="320"/>
      <c r="F53" s="320"/>
      <c r="G53" s="324" t="s">
        <v>63</v>
      </c>
      <c r="H53" s="337"/>
      <c r="I53" s="360"/>
      <c r="J53" s="265"/>
    </row>
    <row r="54" spans="1:10" ht="22.5">
      <c r="A54" s="320"/>
      <c r="B54" s="320"/>
      <c r="C54" s="320"/>
      <c r="D54" s="320"/>
      <c r="E54" s="320"/>
      <c r="F54" s="320"/>
      <c r="G54" s="327" t="s">
        <v>64</v>
      </c>
      <c r="H54" s="337"/>
      <c r="I54" s="360"/>
      <c r="J54" s="265"/>
    </row>
    <row r="55" spans="1:10" ht="34.5" thickBot="1">
      <c r="A55" s="332"/>
      <c r="B55" s="332"/>
      <c r="C55" s="332"/>
      <c r="D55" s="332"/>
      <c r="E55" s="332"/>
      <c r="F55" s="332"/>
      <c r="G55" s="333" t="s">
        <v>363</v>
      </c>
      <c r="H55" s="339"/>
      <c r="I55" s="361"/>
      <c r="J55" s="266"/>
    </row>
    <row r="56" spans="1:10" ht="12.75">
      <c r="A56" s="320">
        <v>6</v>
      </c>
      <c r="B56" s="335" t="s">
        <v>368</v>
      </c>
      <c r="C56" s="344">
        <v>2013</v>
      </c>
      <c r="D56" s="320" t="s">
        <v>371</v>
      </c>
      <c r="E56" s="320"/>
      <c r="F56" s="320"/>
      <c r="G56" s="320" t="s">
        <v>70</v>
      </c>
      <c r="H56" s="347">
        <f>SUM(H57)</f>
        <v>179500</v>
      </c>
      <c r="I56" s="364">
        <f>SUM(I57)</f>
        <v>179500</v>
      </c>
      <c r="J56" s="347">
        <f>SUM(J57)</f>
        <v>178253.53</v>
      </c>
    </row>
    <row r="57" spans="1:10" ht="12.75">
      <c r="A57" s="320"/>
      <c r="B57" s="335" t="s">
        <v>370</v>
      </c>
      <c r="C57" s="320"/>
      <c r="D57" s="320" t="s">
        <v>369</v>
      </c>
      <c r="E57" s="320"/>
      <c r="F57" s="320"/>
      <c r="G57" s="320" t="s">
        <v>320</v>
      </c>
      <c r="H57" s="346">
        <f>SUM(H58:H60)</f>
        <v>179500</v>
      </c>
      <c r="I57" s="363">
        <f>SUM(I58:I60)</f>
        <v>179500</v>
      </c>
      <c r="J57" s="346">
        <f>SUM(J58:J60)</f>
        <v>178253.53</v>
      </c>
    </row>
    <row r="58" spans="1:10" ht="22.5">
      <c r="A58" s="320"/>
      <c r="B58" s="335" t="s">
        <v>372</v>
      </c>
      <c r="C58" s="320"/>
      <c r="D58" s="320"/>
      <c r="E58" s="320">
        <v>852</v>
      </c>
      <c r="F58" s="320">
        <v>85214</v>
      </c>
      <c r="G58" s="324" t="s">
        <v>360</v>
      </c>
      <c r="H58" s="348">
        <v>18839</v>
      </c>
      <c r="I58" s="365">
        <v>18839</v>
      </c>
      <c r="J58" s="264">
        <v>18839</v>
      </c>
    </row>
    <row r="59" spans="1:10" ht="12.75">
      <c r="A59" s="320"/>
      <c r="B59" s="338" t="s">
        <v>264</v>
      </c>
      <c r="C59" s="320"/>
      <c r="D59" s="320"/>
      <c r="E59" s="320">
        <v>853</v>
      </c>
      <c r="F59" s="320">
        <v>85395</v>
      </c>
      <c r="G59" s="324" t="s">
        <v>63</v>
      </c>
      <c r="H59" s="346">
        <v>8086</v>
      </c>
      <c r="I59" s="346">
        <v>8086</v>
      </c>
      <c r="J59" s="264">
        <v>8020.02</v>
      </c>
    </row>
    <row r="60" spans="1:10" ht="22.5">
      <c r="A60" s="320"/>
      <c r="B60" s="326"/>
      <c r="C60" s="320"/>
      <c r="D60" s="320"/>
      <c r="E60" s="320">
        <v>853</v>
      </c>
      <c r="F60" s="320">
        <v>85395</v>
      </c>
      <c r="G60" s="327" t="s">
        <v>64</v>
      </c>
      <c r="H60" s="346">
        <v>152575</v>
      </c>
      <c r="I60" s="346">
        <v>152575</v>
      </c>
      <c r="J60" s="264">
        <v>151394.51</v>
      </c>
    </row>
    <row r="61" spans="1:10" ht="12.75">
      <c r="A61" s="320"/>
      <c r="B61" s="335"/>
      <c r="C61" s="320"/>
      <c r="D61" s="320"/>
      <c r="E61" s="320"/>
      <c r="F61" s="320"/>
      <c r="G61" s="320" t="s">
        <v>321</v>
      </c>
      <c r="H61" s="346"/>
      <c r="I61" s="363"/>
      <c r="J61" s="264"/>
    </row>
    <row r="62" spans="1:10" ht="12.75">
      <c r="A62" s="320"/>
      <c r="B62" s="320" t="s">
        <v>362</v>
      </c>
      <c r="C62" s="320"/>
      <c r="D62" s="320"/>
      <c r="E62" s="320"/>
      <c r="F62" s="320"/>
      <c r="G62" s="324" t="s">
        <v>360</v>
      </c>
      <c r="H62" s="337"/>
      <c r="I62" s="360"/>
      <c r="J62" s="265"/>
    </row>
    <row r="63" spans="1:10" ht="12.75">
      <c r="A63" s="320"/>
      <c r="B63" s="320"/>
      <c r="C63" s="320"/>
      <c r="D63" s="320"/>
      <c r="E63" s="320"/>
      <c r="F63" s="320"/>
      <c r="G63" s="324" t="s">
        <v>63</v>
      </c>
      <c r="H63" s="337"/>
      <c r="I63" s="360"/>
      <c r="J63" s="265"/>
    </row>
    <row r="64" spans="1:10" ht="22.5">
      <c r="A64" s="320"/>
      <c r="B64" s="320"/>
      <c r="C64" s="320"/>
      <c r="D64" s="320"/>
      <c r="E64" s="320"/>
      <c r="F64" s="320"/>
      <c r="G64" s="327" t="s">
        <v>64</v>
      </c>
      <c r="H64" s="337"/>
      <c r="I64" s="360"/>
      <c r="J64" s="265"/>
    </row>
    <row r="65" spans="1:10" ht="34.5" thickBot="1">
      <c r="A65" s="332"/>
      <c r="B65" s="332"/>
      <c r="C65" s="332"/>
      <c r="D65" s="332"/>
      <c r="E65" s="332"/>
      <c r="F65" s="332"/>
      <c r="G65" s="333" t="s">
        <v>363</v>
      </c>
      <c r="H65" s="339"/>
      <c r="I65" s="361"/>
      <c r="J65" s="368"/>
    </row>
    <row r="66" spans="1:10" ht="12.75">
      <c r="A66" s="320">
        <v>7</v>
      </c>
      <c r="B66" s="335" t="s">
        <v>427</v>
      </c>
      <c r="C66" s="344" t="s">
        <v>430</v>
      </c>
      <c r="D66" s="320" t="s">
        <v>260</v>
      </c>
      <c r="E66" s="349" t="s">
        <v>375</v>
      </c>
      <c r="F66" s="349" t="s">
        <v>376</v>
      </c>
      <c r="G66" s="320" t="s">
        <v>70</v>
      </c>
      <c r="H66" s="347">
        <f>SUM(H67+H71)</f>
        <v>571113</v>
      </c>
      <c r="I66" s="347">
        <f>SUM(I67+I71)</f>
        <v>170655</v>
      </c>
      <c r="J66" s="347">
        <f>SUM(J67+J71)</f>
        <v>142131.47</v>
      </c>
    </row>
    <row r="67" spans="1:10" ht="22.5">
      <c r="A67" s="320"/>
      <c r="B67" s="335" t="s">
        <v>428</v>
      </c>
      <c r="C67" s="320"/>
      <c r="D67" s="320" t="s">
        <v>369</v>
      </c>
      <c r="E67" s="320"/>
      <c r="F67" s="320"/>
      <c r="G67" s="320" t="s">
        <v>320</v>
      </c>
      <c r="H67" s="346">
        <f>SUM(H68:H70)</f>
        <v>533113</v>
      </c>
      <c r="I67" s="363">
        <v>132655</v>
      </c>
      <c r="J67" s="346">
        <f>SUM(J68:J70)</f>
        <v>104131.47</v>
      </c>
    </row>
    <row r="68" spans="1:10" ht="33.75">
      <c r="A68" s="320"/>
      <c r="B68" s="335" t="s">
        <v>382</v>
      </c>
      <c r="C68" s="320"/>
      <c r="D68" s="320"/>
      <c r="E68" s="320"/>
      <c r="F68" s="320"/>
      <c r="G68" s="324" t="s">
        <v>360</v>
      </c>
      <c r="H68" s="348"/>
      <c r="I68" s="365"/>
      <c r="J68" s="264"/>
    </row>
    <row r="69" spans="1:10" ht="17.25" customHeight="1">
      <c r="A69" s="320"/>
      <c r="B69" s="338" t="s">
        <v>429</v>
      </c>
      <c r="C69" s="320"/>
      <c r="D69" s="320"/>
      <c r="E69" s="320"/>
      <c r="F69" s="320"/>
      <c r="G69" s="324" t="s">
        <v>63</v>
      </c>
      <c r="H69" s="346">
        <v>79966.95</v>
      </c>
      <c r="I69" s="363">
        <v>19898.25</v>
      </c>
      <c r="J69" s="264">
        <v>15619.69</v>
      </c>
    </row>
    <row r="70" spans="1:10" ht="22.5">
      <c r="A70" s="320"/>
      <c r="B70" s="326"/>
      <c r="C70" s="320"/>
      <c r="D70" s="320"/>
      <c r="E70" s="320"/>
      <c r="F70" s="320"/>
      <c r="G70" s="327" t="s">
        <v>64</v>
      </c>
      <c r="H70" s="346">
        <v>453146.05</v>
      </c>
      <c r="I70" s="363">
        <v>112756.75</v>
      </c>
      <c r="J70" s="371">
        <v>88511.78</v>
      </c>
    </row>
    <row r="71" spans="1:10" ht="12.75">
      <c r="A71" s="320"/>
      <c r="B71" s="335"/>
      <c r="C71" s="320"/>
      <c r="D71" s="320"/>
      <c r="E71" s="320"/>
      <c r="F71" s="320"/>
      <c r="G71" s="320" t="s">
        <v>321</v>
      </c>
      <c r="H71" s="346">
        <f>SUM(H72:H74)</f>
        <v>38000</v>
      </c>
      <c r="I71" s="346">
        <f>SUM(I72:I74)</f>
        <v>38000</v>
      </c>
      <c r="J71" s="346">
        <f>SUM(J72:J74)</f>
        <v>38000</v>
      </c>
    </row>
    <row r="72" spans="1:10" ht="12.75">
      <c r="A72" s="320"/>
      <c r="B72" s="320" t="s">
        <v>362</v>
      </c>
      <c r="C72" s="320"/>
      <c r="D72" s="320"/>
      <c r="E72" s="320"/>
      <c r="F72" s="320"/>
      <c r="G72" s="324" t="s">
        <v>360</v>
      </c>
      <c r="H72" s="337"/>
      <c r="I72" s="360"/>
      <c r="J72" s="45"/>
    </row>
    <row r="73" spans="1:10" ht="12.75">
      <c r="A73" s="320"/>
      <c r="B73" s="320"/>
      <c r="C73" s="320"/>
      <c r="D73" s="320"/>
      <c r="E73" s="320"/>
      <c r="F73" s="320"/>
      <c r="G73" s="324" t="s">
        <v>63</v>
      </c>
      <c r="H73" s="337">
        <v>5700</v>
      </c>
      <c r="I73" s="360">
        <v>5700</v>
      </c>
      <c r="J73" s="265">
        <v>5700</v>
      </c>
    </row>
    <row r="74" spans="1:10" ht="22.5">
      <c r="A74" s="320"/>
      <c r="B74" s="320"/>
      <c r="C74" s="320"/>
      <c r="D74" s="320"/>
      <c r="E74" s="320"/>
      <c r="F74" s="320"/>
      <c r="G74" s="327" t="s">
        <v>64</v>
      </c>
      <c r="H74" s="337">
        <v>32300</v>
      </c>
      <c r="I74" s="360">
        <v>32300</v>
      </c>
      <c r="J74" s="265">
        <v>32300</v>
      </c>
    </row>
    <row r="75" spans="1:10" ht="34.5" thickBot="1">
      <c r="A75" s="332"/>
      <c r="B75" s="332"/>
      <c r="C75" s="332"/>
      <c r="D75" s="332"/>
      <c r="E75" s="332"/>
      <c r="F75" s="332"/>
      <c r="G75" s="333" t="s">
        <v>363</v>
      </c>
      <c r="H75" s="339"/>
      <c r="I75" s="361"/>
      <c r="J75" s="263"/>
    </row>
    <row r="76" spans="1:10" ht="12.75">
      <c r="A76" s="320">
        <v>8</v>
      </c>
      <c r="B76" s="335" t="s">
        <v>377</v>
      </c>
      <c r="C76" s="344" t="s">
        <v>379</v>
      </c>
      <c r="D76" s="320" t="s">
        <v>380</v>
      </c>
      <c r="E76" s="349" t="s">
        <v>375</v>
      </c>
      <c r="F76" s="349" t="s">
        <v>376</v>
      </c>
      <c r="G76" s="320" t="s">
        <v>70</v>
      </c>
      <c r="H76" s="337">
        <f>SUM(H77+H81)</f>
        <v>1265411</v>
      </c>
      <c r="I76" s="360">
        <f>SUM(I77+I81)</f>
        <v>574301</v>
      </c>
      <c r="J76" s="346">
        <f>SUM(J77+J81)</f>
        <v>532284.29</v>
      </c>
    </row>
    <row r="77" spans="1:10" ht="22.5">
      <c r="A77" s="320"/>
      <c r="B77" s="335" t="s">
        <v>378</v>
      </c>
      <c r="C77" s="320"/>
      <c r="D77" s="320" t="s">
        <v>381</v>
      </c>
      <c r="E77" s="320"/>
      <c r="F77" s="320"/>
      <c r="G77" s="320" t="s">
        <v>320</v>
      </c>
      <c r="H77" s="337">
        <f>SUM(H78:H80)</f>
        <v>1265411</v>
      </c>
      <c r="I77" s="360">
        <f>SUM(I78:I80)</f>
        <v>574301</v>
      </c>
      <c r="J77" s="346">
        <f>SUM(J78:J80)</f>
        <v>532284.29</v>
      </c>
    </row>
    <row r="78" spans="1:10" ht="33.75">
      <c r="A78" s="320"/>
      <c r="B78" s="335" t="s">
        <v>382</v>
      </c>
      <c r="C78" s="320"/>
      <c r="D78" s="320"/>
      <c r="E78" s="320"/>
      <c r="F78" s="320"/>
      <c r="G78" s="324" t="s">
        <v>360</v>
      </c>
      <c r="H78" s="337">
        <v>190211</v>
      </c>
      <c r="I78" s="360">
        <v>96296</v>
      </c>
      <c r="J78" s="265">
        <v>86111.01</v>
      </c>
    </row>
    <row r="79" spans="1:10" ht="12.75">
      <c r="A79" s="320"/>
      <c r="B79" s="338" t="s">
        <v>383</v>
      </c>
      <c r="C79" s="320"/>
      <c r="D79" s="320"/>
      <c r="E79" s="320"/>
      <c r="F79" s="320"/>
      <c r="G79" s="324" t="s">
        <v>63</v>
      </c>
      <c r="H79" s="337"/>
      <c r="I79" s="360"/>
      <c r="J79" s="45"/>
    </row>
    <row r="80" spans="1:10" ht="22.5">
      <c r="A80" s="320"/>
      <c r="B80" s="326"/>
      <c r="C80" s="320"/>
      <c r="D80" s="320"/>
      <c r="E80" s="320"/>
      <c r="F80" s="320"/>
      <c r="G80" s="327" t="s">
        <v>64</v>
      </c>
      <c r="H80" s="337">
        <v>1075200</v>
      </c>
      <c r="I80" s="360">
        <v>478005</v>
      </c>
      <c r="J80" s="265">
        <v>446173.28</v>
      </c>
    </row>
    <row r="81" spans="1:10" ht="12.75">
      <c r="A81" s="320"/>
      <c r="B81" s="335"/>
      <c r="C81" s="320"/>
      <c r="D81" s="320"/>
      <c r="E81" s="320" t="s">
        <v>374</v>
      </c>
      <c r="F81" s="320"/>
      <c r="G81" s="320" t="s">
        <v>321</v>
      </c>
      <c r="H81" s="337">
        <f>SUM(H82:H85)</f>
        <v>0</v>
      </c>
      <c r="I81" s="360">
        <f>SUM(I82:I85)</f>
        <v>0</v>
      </c>
      <c r="J81" s="45"/>
    </row>
    <row r="82" spans="1:10" ht="12.75">
      <c r="A82" s="320"/>
      <c r="B82" s="320" t="s">
        <v>362</v>
      </c>
      <c r="C82" s="320"/>
      <c r="D82" s="320"/>
      <c r="E82" s="320"/>
      <c r="F82" s="320"/>
      <c r="G82" s="324" t="s">
        <v>360</v>
      </c>
      <c r="H82" s="337"/>
      <c r="I82" s="360"/>
      <c r="J82" s="45"/>
    </row>
    <row r="83" spans="1:10" ht="12.75">
      <c r="A83" s="320"/>
      <c r="B83" s="320"/>
      <c r="C83" s="320"/>
      <c r="D83" s="320"/>
      <c r="E83" s="320"/>
      <c r="F83" s="320"/>
      <c r="G83" s="324" t="s">
        <v>63</v>
      </c>
      <c r="H83" s="337"/>
      <c r="I83" s="360"/>
      <c r="J83" s="45"/>
    </row>
    <row r="84" spans="1:10" ht="22.5">
      <c r="A84" s="320"/>
      <c r="B84" s="320"/>
      <c r="C84" s="320"/>
      <c r="D84" s="320"/>
      <c r="E84" s="320"/>
      <c r="F84" s="320"/>
      <c r="G84" s="327" t="s">
        <v>64</v>
      </c>
      <c r="H84" s="337"/>
      <c r="I84" s="360"/>
      <c r="J84" s="45"/>
    </row>
    <row r="85" spans="1:10" ht="34.5" thickBot="1">
      <c r="A85" s="332"/>
      <c r="B85" s="332"/>
      <c r="C85" s="332"/>
      <c r="D85" s="332"/>
      <c r="E85" s="332"/>
      <c r="F85" s="332"/>
      <c r="G85" s="333" t="s">
        <v>363</v>
      </c>
      <c r="H85" s="339"/>
      <c r="I85" s="361"/>
      <c r="J85" s="263"/>
    </row>
    <row r="86" spans="1:10" ht="12.75">
      <c r="A86" s="350"/>
      <c r="B86" s="350" t="s">
        <v>27</v>
      </c>
      <c r="C86" s="350"/>
      <c r="D86" s="350"/>
      <c r="E86" s="350"/>
      <c r="F86" s="350"/>
      <c r="G86" s="350"/>
      <c r="H86" s="351">
        <f>SUM(H87+H92)</f>
        <v>8392644</v>
      </c>
      <c r="I86" s="366">
        <f>SUM(I87+I92)</f>
        <v>3742634</v>
      </c>
      <c r="J86" s="351">
        <f>SUM(J87+J92)</f>
        <v>2592054.32</v>
      </c>
    </row>
    <row r="87" spans="1:10" ht="12.75">
      <c r="A87" s="320"/>
      <c r="B87" s="320" t="s">
        <v>320</v>
      </c>
      <c r="C87" s="320"/>
      <c r="D87" s="320"/>
      <c r="E87" s="320"/>
      <c r="F87" s="320"/>
      <c r="G87" s="320"/>
      <c r="H87" s="351">
        <f>SUM(+H89+H90+H88)</f>
        <v>1992785</v>
      </c>
      <c r="I87" s="366">
        <f>SUM(+I89+I90+I88)</f>
        <v>901217</v>
      </c>
      <c r="J87" s="351">
        <f>SUM(+J89+J90+J88)</f>
        <v>824263.29</v>
      </c>
    </row>
    <row r="88" spans="1:10" ht="12.75">
      <c r="A88" s="320"/>
      <c r="B88" s="324" t="s">
        <v>360</v>
      </c>
      <c r="C88" s="320"/>
      <c r="D88" s="320"/>
      <c r="E88" s="320"/>
      <c r="F88" s="320"/>
      <c r="G88" s="320"/>
      <c r="H88" s="348">
        <f>SUM(H58+H68+H78+H48)</f>
        <v>214241</v>
      </c>
      <c r="I88" s="348">
        <f>SUM(I58+I68+I78+I48)</f>
        <v>120326</v>
      </c>
      <c r="J88" s="348">
        <f>SUM(J58+J68+J78+J48)</f>
        <v>108304.01</v>
      </c>
    </row>
    <row r="89" spans="1:10" ht="12.75">
      <c r="A89" s="320"/>
      <c r="B89" s="324" t="s">
        <v>63</v>
      </c>
      <c r="C89" s="320"/>
      <c r="D89" s="320"/>
      <c r="E89" s="320"/>
      <c r="F89" s="320"/>
      <c r="G89" s="320"/>
      <c r="H89" s="348">
        <f>SUM(H59+H69+H79)</f>
        <v>88052.95</v>
      </c>
      <c r="I89" s="348">
        <f>SUM(I59+I69+I79)</f>
        <v>27984.25</v>
      </c>
      <c r="J89" s="348">
        <f>SUM(J59+J69+J79)</f>
        <v>23639.71</v>
      </c>
    </row>
    <row r="90" spans="1:10" ht="12.75">
      <c r="A90" s="320"/>
      <c r="B90" s="327" t="s">
        <v>64</v>
      </c>
      <c r="C90" s="320"/>
      <c r="D90" s="320"/>
      <c r="E90" s="320"/>
      <c r="F90" s="320"/>
      <c r="G90" s="320"/>
      <c r="H90" s="348">
        <f>SUM(H50+H60+H70+H80)</f>
        <v>1690491.05</v>
      </c>
      <c r="I90" s="348">
        <f>SUM(I50+I60+I70+I80)</f>
        <v>752906.75</v>
      </c>
      <c r="J90" s="348">
        <f>SUM(J50+J60+J70+J80)</f>
        <v>692319.5700000001</v>
      </c>
    </row>
    <row r="91" spans="1:10" ht="22.5">
      <c r="A91" s="320"/>
      <c r="B91" s="352" t="s">
        <v>363</v>
      </c>
      <c r="C91" s="320"/>
      <c r="D91" s="320"/>
      <c r="E91" s="320"/>
      <c r="F91" s="320"/>
      <c r="G91" s="320"/>
      <c r="H91" s="346"/>
      <c r="I91" s="363"/>
      <c r="J91" s="45"/>
    </row>
    <row r="92" spans="1:10" ht="12.75">
      <c r="A92" s="320"/>
      <c r="B92" s="320" t="s">
        <v>321</v>
      </c>
      <c r="C92" s="320"/>
      <c r="D92" s="320"/>
      <c r="E92" s="320"/>
      <c r="F92" s="320"/>
      <c r="G92" s="320"/>
      <c r="H92" s="347">
        <f>SUM(H93:H95)</f>
        <v>6399859</v>
      </c>
      <c r="I92" s="364">
        <f>SUM(I93:I95)</f>
        <v>2841417</v>
      </c>
      <c r="J92" s="347">
        <f>SUM(J93:J95)</f>
        <v>1767791.0299999998</v>
      </c>
    </row>
    <row r="93" spans="1:10" ht="12.75">
      <c r="A93" s="320"/>
      <c r="B93" s="324" t="s">
        <v>360</v>
      </c>
      <c r="C93" s="320"/>
      <c r="D93" s="320"/>
      <c r="E93" s="320"/>
      <c r="F93" s="320"/>
      <c r="G93" s="320"/>
      <c r="H93" s="346">
        <f aca="true" t="shared" si="0" ref="H93:J95">SUM(H12+H22+H32+H42+H72)</f>
        <v>3552536</v>
      </c>
      <c r="I93" s="346">
        <f t="shared" si="0"/>
        <v>1349927</v>
      </c>
      <c r="J93" s="346">
        <f t="shared" si="0"/>
        <v>937475.39</v>
      </c>
    </row>
    <row r="94" spans="1:10" ht="12.75">
      <c r="A94" s="320"/>
      <c r="B94" s="324" t="s">
        <v>63</v>
      </c>
      <c r="C94" s="320"/>
      <c r="D94" s="320"/>
      <c r="E94" s="320"/>
      <c r="F94" s="320"/>
      <c r="G94" s="320"/>
      <c r="H94" s="346">
        <f t="shared" si="0"/>
        <v>5700</v>
      </c>
      <c r="I94" s="346">
        <f t="shared" si="0"/>
        <v>5700</v>
      </c>
      <c r="J94" s="346">
        <f t="shared" si="0"/>
        <v>5700</v>
      </c>
    </row>
    <row r="95" spans="1:10" ht="12.75">
      <c r="A95" s="320"/>
      <c r="B95" s="327" t="s">
        <v>64</v>
      </c>
      <c r="C95" s="320"/>
      <c r="D95" s="320"/>
      <c r="E95" s="320"/>
      <c r="F95" s="320"/>
      <c r="G95" s="320"/>
      <c r="H95" s="346">
        <f t="shared" si="0"/>
        <v>2841623</v>
      </c>
      <c r="I95" s="346">
        <f t="shared" si="0"/>
        <v>1485790</v>
      </c>
      <c r="J95" s="346">
        <f t="shared" si="0"/>
        <v>824615.6399999999</v>
      </c>
    </row>
    <row r="96" spans="1:10" ht="22.5">
      <c r="A96" s="340"/>
      <c r="B96" s="353" t="s">
        <v>363</v>
      </c>
      <c r="C96" s="340"/>
      <c r="D96" s="340"/>
      <c r="E96" s="340"/>
      <c r="F96" s="340"/>
      <c r="G96" s="340"/>
      <c r="H96" s="354"/>
      <c r="I96" s="367"/>
      <c r="J96" s="369"/>
    </row>
  </sheetData>
  <sheetProtection/>
  <mergeCells count="11">
    <mergeCell ref="B3:B4"/>
    <mergeCell ref="C3:C4"/>
    <mergeCell ref="D3:D4"/>
    <mergeCell ref="J3:J4"/>
    <mergeCell ref="A1:I1"/>
    <mergeCell ref="A2:I2"/>
    <mergeCell ref="E3:E4"/>
    <mergeCell ref="F3:F4"/>
    <mergeCell ref="G3:H3"/>
    <mergeCell ref="I3:I4"/>
    <mergeCell ref="A3:A4"/>
  </mergeCells>
  <printOptions/>
  <pageMargins left="0.7480314960629921" right="0.7480314960629921" top="1.3385826771653544" bottom="0.984251968503937" header="0.5118110236220472" footer="0.5118110236220472"/>
  <pageSetup horizontalDpi="600" verticalDpi="600" orientation="landscape" paperSize="9" r:id="rId1"/>
  <headerFooter alignWithMargins="0">
    <oddHeader>&amp;RZałącznik nr 5
do sprawozdania  Wójta Gminy Łaczna za 2013r.</oddHeader>
  </headerFooter>
  <rowBreaks count="2" manualBreakCount="2">
    <brk id="65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G18" sqref="G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5" width="17.125" style="1" customWidth="1"/>
    <col min="6" max="16384" width="9.125" style="1" customWidth="1"/>
  </cols>
  <sheetData>
    <row r="1" spans="1:5" ht="15" customHeight="1">
      <c r="A1" s="487" t="s">
        <v>415</v>
      </c>
      <c r="B1" s="487"/>
      <c r="C1" s="487"/>
      <c r="D1" s="487"/>
      <c r="E1" s="119"/>
    </row>
    <row r="2" ht="6.75" customHeight="1">
      <c r="A2" s="46"/>
    </row>
    <row r="3" spans="4:5" ht="12.75">
      <c r="D3" s="47" t="s">
        <v>14</v>
      </c>
      <c r="E3" s="47"/>
    </row>
    <row r="4" spans="1:5" ht="15" customHeight="1">
      <c r="A4" s="474" t="s">
        <v>18</v>
      </c>
      <c r="B4" s="474" t="s">
        <v>4</v>
      </c>
      <c r="C4" s="471" t="s">
        <v>71</v>
      </c>
      <c r="D4" s="471" t="s">
        <v>416</v>
      </c>
      <c r="E4" s="475" t="s">
        <v>417</v>
      </c>
    </row>
    <row r="5" spans="1:5" ht="15" customHeight="1">
      <c r="A5" s="474"/>
      <c r="B5" s="474"/>
      <c r="C5" s="474"/>
      <c r="D5" s="471"/>
      <c r="E5" s="476"/>
    </row>
    <row r="6" spans="1:5" ht="15.75" customHeight="1">
      <c r="A6" s="474"/>
      <c r="B6" s="474"/>
      <c r="C6" s="474"/>
      <c r="D6" s="471"/>
      <c r="E6" s="477"/>
    </row>
    <row r="7" spans="1:5" s="49" customFormat="1" ht="6.75" customHeight="1">
      <c r="A7" s="48">
        <v>1</v>
      </c>
      <c r="B7" s="48">
        <v>2</v>
      </c>
      <c r="C7" s="48">
        <v>3</v>
      </c>
      <c r="D7" s="48">
        <v>4</v>
      </c>
      <c r="E7" s="48"/>
    </row>
    <row r="8" spans="1:5" ht="18.75" customHeight="1">
      <c r="A8" s="485" t="s">
        <v>72</v>
      </c>
      <c r="B8" s="485"/>
      <c r="C8" s="50"/>
      <c r="D8" s="51">
        <f>SUM(D9:D17)</f>
        <v>2602400</v>
      </c>
      <c r="E8" s="51">
        <f>SUM(E9:E17)</f>
        <v>2124630.37</v>
      </c>
    </row>
    <row r="9" spans="1:5" ht="18.75" customHeight="1">
      <c r="A9" s="52" t="s">
        <v>6</v>
      </c>
      <c r="B9" s="53" t="s">
        <v>73</v>
      </c>
      <c r="C9" s="52" t="s">
        <v>74</v>
      </c>
      <c r="D9" s="54">
        <v>2386505</v>
      </c>
      <c r="E9" s="229">
        <v>1860000</v>
      </c>
    </row>
    <row r="10" spans="1:5" ht="18.75" customHeight="1">
      <c r="A10" s="55" t="s">
        <v>7</v>
      </c>
      <c r="B10" s="56" t="s">
        <v>75</v>
      </c>
      <c r="C10" s="55" t="s">
        <v>74</v>
      </c>
      <c r="D10" s="57"/>
      <c r="E10" s="229"/>
    </row>
    <row r="11" spans="1:5" ht="51">
      <c r="A11" s="55" t="s">
        <v>8</v>
      </c>
      <c r="B11" s="58" t="s">
        <v>76</v>
      </c>
      <c r="C11" s="55" t="s">
        <v>77</v>
      </c>
      <c r="D11" s="57"/>
      <c r="E11" s="229"/>
    </row>
    <row r="12" spans="1:5" ht="18.75" customHeight="1">
      <c r="A12" s="55" t="s">
        <v>0</v>
      </c>
      <c r="B12" s="56" t="s">
        <v>78</v>
      </c>
      <c r="C12" s="55" t="s">
        <v>79</v>
      </c>
      <c r="D12" s="57"/>
      <c r="E12" s="229">
        <v>48734.56</v>
      </c>
    </row>
    <row r="13" spans="1:5" ht="18.75" customHeight="1">
      <c r="A13" s="55" t="s">
        <v>80</v>
      </c>
      <c r="B13" s="56" t="s">
        <v>81</v>
      </c>
      <c r="C13" s="55" t="s">
        <v>82</v>
      </c>
      <c r="D13" s="57"/>
      <c r="E13" s="229"/>
    </row>
    <row r="14" spans="1:5" ht="18.75" customHeight="1">
      <c r="A14" s="55" t="s">
        <v>83</v>
      </c>
      <c r="B14" s="56" t="s">
        <v>84</v>
      </c>
      <c r="C14" s="55" t="s">
        <v>85</v>
      </c>
      <c r="D14" s="57"/>
      <c r="E14" s="229"/>
    </row>
    <row r="15" spans="1:5" ht="18.75" customHeight="1">
      <c r="A15" s="55" t="s">
        <v>86</v>
      </c>
      <c r="B15" s="56" t="s">
        <v>87</v>
      </c>
      <c r="C15" s="55" t="s">
        <v>88</v>
      </c>
      <c r="D15" s="57"/>
      <c r="E15" s="229"/>
    </row>
    <row r="16" spans="1:5" ht="18.75" customHeight="1">
      <c r="A16" s="55" t="s">
        <v>89</v>
      </c>
      <c r="B16" s="56" t="s">
        <v>90</v>
      </c>
      <c r="C16" s="55" t="s">
        <v>322</v>
      </c>
      <c r="D16" s="57">
        <v>215895</v>
      </c>
      <c r="E16" s="229">
        <v>215895.81</v>
      </c>
    </row>
    <row r="17" spans="1:5" ht="18.75" customHeight="1">
      <c r="A17" s="59" t="s">
        <v>91</v>
      </c>
      <c r="B17" s="60" t="s">
        <v>92</v>
      </c>
      <c r="C17" s="59" t="s">
        <v>93</v>
      </c>
      <c r="D17" s="61"/>
      <c r="E17" s="229"/>
    </row>
    <row r="18" spans="1:5" ht="18.75" customHeight="1">
      <c r="A18" s="485" t="s">
        <v>94</v>
      </c>
      <c r="B18" s="485"/>
      <c r="C18" s="50"/>
      <c r="D18" s="51">
        <f>SUM(D19:D25)</f>
        <v>1147400</v>
      </c>
      <c r="E18" s="51">
        <f>SUM(E19:E25)</f>
        <v>1171134.56</v>
      </c>
    </row>
    <row r="19" spans="1:5" ht="18.75" customHeight="1">
      <c r="A19" s="52" t="s">
        <v>6</v>
      </c>
      <c r="B19" s="53" t="s">
        <v>95</v>
      </c>
      <c r="C19" s="52" t="s">
        <v>96</v>
      </c>
      <c r="D19" s="62">
        <v>1008200</v>
      </c>
      <c r="E19" s="230">
        <v>983200</v>
      </c>
    </row>
    <row r="20" spans="1:5" ht="18.75" customHeight="1">
      <c r="A20" s="55" t="s">
        <v>7</v>
      </c>
      <c r="B20" s="56" t="s">
        <v>97</v>
      </c>
      <c r="C20" s="55" t="s">
        <v>96</v>
      </c>
      <c r="D20" s="57">
        <v>139200</v>
      </c>
      <c r="E20" s="229">
        <v>139200</v>
      </c>
    </row>
    <row r="21" spans="1:5" ht="38.25">
      <c r="A21" s="55" t="s">
        <v>8</v>
      </c>
      <c r="B21" s="58" t="s">
        <v>98</v>
      </c>
      <c r="C21" s="55" t="s">
        <v>99</v>
      </c>
      <c r="D21" s="57"/>
      <c r="E21" s="229"/>
    </row>
    <row r="22" spans="1:5" ht="18.75" customHeight="1">
      <c r="A22" s="55" t="s">
        <v>0</v>
      </c>
      <c r="B22" s="56" t="s">
        <v>49</v>
      </c>
      <c r="C22" s="55" t="s">
        <v>100</v>
      </c>
      <c r="D22" s="57"/>
      <c r="E22" s="229">
        <v>48734.56</v>
      </c>
    </row>
    <row r="23" spans="1:5" ht="18.75" customHeight="1">
      <c r="A23" s="55" t="s">
        <v>80</v>
      </c>
      <c r="B23" s="56" t="s">
        <v>101</v>
      </c>
      <c r="C23" s="55" t="s">
        <v>93</v>
      </c>
      <c r="D23" s="57"/>
      <c r="E23" s="229"/>
    </row>
    <row r="24" spans="1:5" ht="27" customHeight="1">
      <c r="A24" s="55" t="s">
        <v>83</v>
      </c>
      <c r="B24" s="58" t="s">
        <v>102</v>
      </c>
      <c r="C24" s="55" t="s">
        <v>103</v>
      </c>
      <c r="D24" s="57"/>
      <c r="E24" s="229"/>
    </row>
    <row r="25" spans="1:5" ht="18.75" customHeight="1">
      <c r="A25" s="59" t="s">
        <v>86</v>
      </c>
      <c r="B25" s="60" t="s">
        <v>104</v>
      </c>
      <c r="C25" s="59" t="s">
        <v>105</v>
      </c>
      <c r="D25" s="61"/>
      <c r="E25" s="229"/>
    </row>
    <row r="26" spans="1:5" ht="7.5" customHeight="1">
      <c r="A26" s="63"/>
      <c r="B26" s="64"/>
      <c r="C26" s="64"/>
      <c r="D26" s="64"/>
      <c r="E26" s="64"/>
    </row>
    <row r="27" spans="1:7" ht="12.75">
      <c r="A27" s="65"/>
      <c r="B27" s="66"/>
      <c r="C27" s="66"/>
      <c r="D27" s="66"/>
      <c r="E27" s="66"/>
      <c r="F27" s="29"/>
      <c r="G27" s="29"/>
    </row>
    <row r="28" spans="1:7" ht="12.75">
      <c r="A28" s="486"/>
      <c r="B28" s="486"/>
      <c r="C28" s="486"/>
      <c r="D28" s="486"/>
      <c r="E28" s="486"/>
      <c r="F28" s="486"/>
      <c r="G28" s="486"/>
    </row>
    <row r="29" spans="1:7" ht="22.5" customHeight="1">
      <c r="A29" s="486"/>
      <c r="B29" s="486"/>
      <c r="C29" s="486"/>
      <c r="D29" s="486"/>
      <c r="E29" s="486"/>
      <c r="F29" s="486"/>
      <c r="G29" s="486"/>
    </row>
  </sheetData>
  <sheetProtection/>
  <mergeCells count="9">
    <mergeCell ref="A18:B18"/>
    <mergeCell ref="A28:G29"/>
    <mergeCell ref="A1:D1"/>
    <mergeCell ref="A4:A6"/>
    <mergeCell ref="B4:B6"/>
    <mergeCell ref="C4:C6"/>
    <mergeCell ref="D4:D6"/>
    <mergeCell ref="A8:B8"/>
    <mergeCell ref="E4:E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6
do sprawozdania Wójta Gminy Łączna za  2013r.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12.125" style="1" customWidth="1"/>
    <col min="6" max="7" width="11.875" style="1" customWidth="1"/>
    <col min="8" max="9" width="11.75390625" style="1" customWidth="1"/>
    <col min="10" max="10" width="8.125" style="1" customWidth="1"/>
    <col min="11" max="11" width="13.125" style="1" customWidth="1"/>
    <col min="12" max="12" width="8.625" style="1" customWidth="1"/>
    <col min="13" max="13" width="8.00390625" style="0" customWidth="1"/>
    <col min="14" max="14" width="6.875" style="0" customWidth="1"/>
    <col min="15" max="15" width="5.375" style="0" customWidth="1"/>
  </cols>
  <sheetData>
    <row r="1" spans="1:15" ht="36" customHeight="1">
      <c r="A1" s="473" t="s">
        <v>447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15" ht="12.75">
      <c r="A3" s="14"/>
      <c r="B3" s="14"/>
      <c r="C3" s="14"/>
      <c r="D3" s="14"/>
      <c r="E3" s="14"/>
      <c r="F3" s="14"/>
      <c r="G3" s="14"/>
      <c r="J3" s="31"/>
      <c r="K3" s="31"/>
      <c r="O3" s="15" t="s">
        <v>17</v>
      </c>
    </row>
    <row r="4" spans="1:15" s="16" customFormat="1" ht="18.75" customHeight="1">
      <c r="A4" s="490" t="s">
        <v>1</v>
      </c>
      <c r="B4" s="490" t="s">
        <v>2</v>
      </c>
      <c r="C4" s="493" t="s">
        <v>3</v>
      </c>
      <c r="D4" s="493" t="s">
        <v>58</v>
      </c>
      <c r="E4" s="493" t="s">
        <v>445</v>
      </c>
      <c r="F4" s="488" t="s">
        <v>5</v>
      </c>
      <c r="G4" s="496"/>
      <c r="H4" s="496"/>
      <c r="I4" s="496"/>
      <c r="J4" s="496"/>
      <c r="K4" s="496"/>
      <c r="L4" s="496"/>
      <c r="M4" s="496"/>
      <c r="N4" s="496"/>
      <c r="O4" s="489"/>
    </row>
    <row r="5" spans="1:15" s="16" customFormat="1" ht="20.25" customHeight="1">
      <c r="A5" s="491"/>
      <c r="B5" s="491"/>
      <c r="C5" s="494"/>
      <c r="D5" s="494"/>
      <c r="E5" s="435"/>
      <c r="F5" s="493" t="s">
        <v>11</v>
      </c>
      <c r="G5" s="237"/>
      <c r="H5" s="497" t="s">
        <v>5</v>
      </c>
      <c r="I5" s="497"/>
      <c r="J5" s="497"/>
      <c r="K5" s="497"/>
      <c r="L5" s="493" t="s">
        <v>12</v>
      </c>
      <c r="M5" s="498" t="s">
        <v>5</v>
      </c>
      <c r="N5" s="499"/>
      <c r="O5" s="500"/>
    </row>
    <row r="6" spans="1:15" s="16" customFormat="1" ht="63.75" customHeight="1">
      <c r="A6" s="491"/>
      <c r="B6" s="491"/>
      <c r="C6" s="494"/>
      <c r="D6" s="494"/>
      <c r="E6" s="435"/>
      <c r="F6" s="494"/>
      <c r="G6" s="238" t="s">
        <v>446</v>
      </c>
      <c r="H6" s="488" t="s">
        <v>51</v>
      </c>
      <c r="I6" s="489"/>
      <c r="J6" s="493" t="s">
        <v>54</v>
      </c>
      <c r="K6" s="493" t="s">
        <v>55</v>
      </c>
      <c r="L6" s="494"/>
      <c r="M6" s="497" t="s">
        <v>57</v>
      </c>
      <c r="N6" s="497" t="s">
        <v>61</v>
      </c>
      <c r="O6" s="497" t="s">
        <v>60</v>
      </c>
    </row>
    <row r="7" spans="1:15" s="16" customFormat="1" ht="63.75">
      <c r="A7" s="492"/>
      <c r="B7" s="492"/>
      <c r="C7" s="495"/>
      <c r="D7" s="495"/>
      <c r="E7" s="436"/>
      <c r="F7" s="495"/>
      <c r="G7" s="30"/>
      <c r="H7" s="30" t="s">
        <v>309</v>
      </c>
      <c r="I7" s="30" t="s">
        <v>53</v>
      </c>
      <c r="J7" s="495"/>
      <c r="K7" s="495"/>
      <c r="L7" s="495"/>
      <c r="M7" s="497"/>
      <c r="N7" s="497"/>
      <c r="O7" s="497"/>
    </row>
    <row r="8" spans="1:15" s="16" customFormat="1" ht="10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</row>
    <row r="9" spans="1:15" s="16" customFormat="1" ht="14.25" customHeight="1">
      <c r="A9" s="243" t="s">
        <v>116</v>
      </c>
      <c r="B9" s="243" t="s">
        <v>134</v>
      </c>
      <c r="C9" s="244">
        <v>2010</v>
      </c>
      <c r="D9" s="245">
        <v>22440.89</v>
      </c>
      <c r="E9" s="245">
        <v>22440.89</v>
      </c>
      <c r="F9" s="245">
        <v>22440.89</v>
      </c>
      <c r="G9" s="245">
        <v>22440.89</v>
      </c>
      <c r="H9" s="245"/>
      <c r="I9" s="245">
        <v>22440.89</v>
      </c>
      <c r="J9" s="245"/>
      <c r="K9" s="245"/>
      <c r="L9" s="246"/>
      <c r="M9" s="246"/>
      <c r="N9" s="246"/>
      <c r="O9" s="246"/>
    </row>
    <row r="10" spans="1:15" s="16" customFormat="1" ht="15" customHeight="1">
      <c r="A10" s="247">
        <v>750</v>
      </c>
      <c r="B10" s="247">
        <v>75011</v>
      </c>
      <c r="C10" s="247">
        <v>2010</v>
      </c>
      <c r="D10" s="248">
        <v>42398</v>
      </c>
      <c r="E10" s="248">
        <v>42398</v>
      </c>
      <c r="F10" s="248">
        <v>42398</v>
      </c>
      <c r="G10" s="248">
        <v>42398</v>
      </c>
      <c r="H10" s="248">
        <v>42398</v>
      </c>
      <c r="I10" s="248"/>
      <c r="J10" s="248"/>
      <c r="K10" s="248"/>
      <c r="L10" s="248"/>
      <c r="M10" s="249"/>
      <c r="N10" s="250"/>
      <c r="O10" s="250"/>
    </row>
    <row r="11" spans="1:15" s="16" customFormat="1" ht="16.5" customHeight="1">
      <c r="A11" s="247">
        <v>751</v>
      </c>
      <c r="B11" s="247">
        <v>75101</v>
      </c>
      <c r="C11" s="247">
        <v>2010</v>
      </c>
      <c r="D11" s="248">
        <v>909</v>
      </c>
      <c r="E11" s="248">
        <v>909</v>
      </c>
      <c r="F11" s="248">
        <v>909</v>
      </c>
      <c r="G11" s="248">
        <v>909</v>
      </c>
      <c r="H11" s="248">
        <v>909</v>
      </c>
      <c r="I11" s="248"/>
      <c r="J11" s="248"/>
      <c r="K11" s="248"/>
      <c r="L11" s="248"/>
      <c r="M11" s="249"/>
      <c r="N11" s="250"/>
      <c r="O11" s="250"/>
    </row>
    <row r="12" spans="1:15" s="16" customFormat="1" ht="15" customHeight="1">
      <c r="A12" s="247">
        <v>852</v>
      </c>
      <c r="B12" s="247">
        <v>85212</v>
      </c>
      <c r="C12" s="247">
        <v>2010</v>
      </c>
      <c r="D12" s="248">
        <v>1920847</v>
      </c>
      <c r="E12" s="248">
        <v>1893459.84</v>
      </c>
      <c r="F12" s="248">
        <v>1920847</v>
      </c>
      <c r="G12" s="248">
        <v>1893459.84</v>
      </c>
      <c r="H12" s="248">
        <v>112115.1</v>
      </c>
      <c r="I12" s="248">
        <v>1122.13</v>
      </c>
      <c r="J12" s="248"/>
      <c r="K12" s="248">
        <v>1780222.61</v>
      </c>
      <c r="L12" s="248"/>
      <c r="M12" s="249"/>
      <c r="N12" s="250"/>
      <c r="O12" s="250"/>
    </row>
    <row r="13" spans="1:15" s="16" customFormat="1" ht="21" customHeight="1">
      <c r="A13" s="247">
        <v>852</v>
      </c>
      <c r="B13" s="247">
        <v>85213</v>
      </c>
      <c r="C13" s="247">
        <v>2010</v>
      </c>
      <c r="D13" s="248">
        <v>11836</v>
      </c>
      <c r="E13" s="248">
        <v>11574.13</v>
      </c>
      <c r="F13" s="248">
        <v>11836</v>
      </c>
      <c r="G13" s="248">
        <v>11574.13</v>
      </c>
      <c r="H13" s="248"/>
      <c r="I13" s="248">
        <v>11574.13</v>
      </c>
      <c r="J13" s="248"/>
      <c r="K13" s="248"/>
      <c r="L13" s="248"/>
      <c r="M13" s="249"/>
      <c r="N13" s="250"/>
      <c r="O13" s="250"/>
    </row>
    <row r="14" spans="1:15" s="16" customFormat="1" ht="17.25" customHeight="1">
      <c r="A14" s="247">
        <v>852</v>
      </c>
      <c r="B14" s="247">
        <v>85295</v>
      </c>
      <c r="C14" s="247">
        <v>2010</v>
      </c>
      <c r="D14" s="248">
        <v>48098</v>
      </c>
      <c r="E14" s="248">
        <v>48097.81</v>
      </c>
      <c r="F14" s="248">
        <v>48098</v>
      </c>
      <c r="G14" s="248">
        <v>48097.81</v>
      </c>
      <c r="H14" s="248"/>
      <c r="I14" s="248">
        <v>1397.81</v>
      </c>
      <c r="J14" s="248"/>
      <c r="K14" s="248">
        <v>46700</v>
      </c>
      <c r="L14" s="248"/>
      <c r="M14" s="249"/>
      <c r="N14" s="250"/>
      <c r="O14" s="250"/>
    </row>
    <row r="15" spans="1:15" s="18" customFormat="1" ht="24.75" customHeight="1">
      <c r="A15" s="501" t="s">
        <v>33</v>
      </c>
      <c r="B15" s="501"/>
      <c r="C15" s="501"/>
      <c r="D15" s="241">
        <f>SUM(D9:D14)</f>
        <v>2046528.89</v>
      </c>
      <c r="E15" s="241">
        <f aca="true" t="shared" si="0" ref="E15:K15">SUM(E9:E14)</f>
        <v>2018879.67</v>
      </c>
      <c r="F15" s="241">
        <f t="shared" si="0"/>
        <v>2046528.89</v>
      </c>
      <c r="G15" s="241">
        <f t="shared" si="0"/>
        <v>2018879.67</v>
      </c>
      <c r="H15" s="241">
        <f t="shared" si="0"/>
        <v>155422.1</v>
      </c>
      <c r="I15" s="241">
        <f t="shared" si="0"/>
        <v>36534.96</v>
      </c>
      <c r="J15" s="241">
        <f t="shared" si="0"/>
        <v>0</v>
      </c>
      <c r="K15" s="241">
        <f t="shared" si="0"/>
        <v>1826922.61</v>
      </c>
      <c r="L15" s="242"/>
      <c r="M15" s="242"/>
      <c r="N15" s="242"/>
      <c r="O15" s="242"/>
    </row>
    <row r="19" ht="12.75">
      <c r="I19" s="240"/>
    </row>
    <row r="23" ht="12.75">
      <c r="I23" s="240"/>
    </row>
  </sheetData>
  <sheetProtection/>
  <mergeCells count="18">
    <mergeCell ref="M5:O5"/>
    <mergeCell ref="A15:C15"/>
    <mergeCell ref="H5:K5"/>
    <mergeCell ref="J6:J7"/>
    <mergeCell ref="K6:K7"/>
    <mergeCell ref="M6:M7"/>
    <mergeCell ref="N6:N7"/>
    <mergeCell ref="E4:E7"/>
    <mergeCell ref="A1:O1"/>
    <mergeCell ref="H6:I6"/>
    <mergeCell ref="A4:A7"/>
    <mergeCell ref="B4:B7"/>
    <mergeCell ref="C4:C7"/>
    <mergeCell ref="D4:D7"/>
    <mergeCell ref="F5:F7"/>
    <mergeCell ref="F4:O4"/>
    <mergeCell ref="O6:O7"/>
    <mergeCell ref="L5:L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 sprawozdania Wójta Gminy Łączna za  2013r.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12.75390625" style="34" customWidth="1"/>
    <col min="2" max="2" width="4.625" style="34" customWidth="1"/>
    <col min="3" max="3" width="5.25390625" style="34" customWidth="1"/>
    <col min="4" max="4" width="8.75390625" style="34" customWidth="1"/>
    <col min="5" max="5" width="10.125" style="34" customWidth="1"/>
    <col min="6" max="6" width="6.875" style="34" customWidth="1"/>
    <col min="7" max="7" width="7.375" style="34" customWidth="1"/>
    <col min="8" max="8" width="7.75390625" style="34" customWidth="1"/>
    <col min="9" max="9" width="6.625" style="34" customWidth="1"/>
    <col min="10" max="10" width="6.375" style="34" customWidth="1"/>
    <col min="11" max="11" width="8.00390625" style="34" customWidth="1"/>
    <col min="12" max="12" width="6.375" style="34" customWidth="1"/>
    <col min="13" max="13" width="7.00390625" style="34" customWidth="1"/>
    <col min="14" max="15" width="9.625" style="34" customWidth="1"/>
    <col min="16" max="16" width="9.75390625" style="32" customWidth="1"/>
    <col min="17" max="17" width="10.75390625" style="32" customWidth="1"/>
    <col min="18" max="16384" width="9.125" style="32" customWidth="1"/>
  </cols>
  <sheetData>
    <row r="1" spans="1:17" ht="14.25">
      <c r="A1" s="523" t="s">
        <v>451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</row>
    <row r="2" spans="1:8" ht="18.75">
      <c r="A2" s="33"/>
      <c r="B2" s="33"/>
      <c r="C2" s="33"/>
      <c r="D2" s="33"/>
      <c r="E2" s="33"/>
      <c r="F2" s="33"/>
      <c r="G2" s="33"/>
      <c r="H2" s="33"/>
    </row>
    <row r="3" spans="1:17" ht="12.75">
      <c r="A3" s="35"/>
      <c r="B3" s="35"/>
      <c r="C3" s="35"/>
      <c r="D3" s="35"/>
      <c r="E3" s="35"/>
      <c r="F3" s="35"/>
      <c r="Q3" s="36"/>
    </row>
    <row r="4" spans="1:17" s="41" customFormat="1" ht="18.75" customHeight="1">
      <c r="A4" s="503" t="s">
        <v>15</v>
      </c>
      <c r="B4" s="508" t="s">
        <v>1</v>
      </c>
      <c r="C4" s="508" t="s">
        <v>2</v>
      </c>
      <c r="D4" s="503" t="s">
        <v>59</v>
      </c>
      <c r="E4" s="251"/>
      <c r="F4" s="505" t="s">
        <v>5</v>
      </c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06"/>
    </row>
    <row r="5" spans="1:17" s="41" customFormat="1" ht="20.25" customHeight="1">
      <c r="A5" s="507"/>
      <c r="B5" s="509"/>
      <c r="C5" s="509"/>
      <c r="D5" s="507"/>
      <c r="E5" s="239"/>
      <c r="F5" s="503" t="s">
        <v>11</v>
      </c>
      <c r="G5" s="502" t="s">
        <v>5</v>
      </c>
      <c r="H5" s="502"/>
      <c r="I5" s="502"/>
      <c r="J5" s="502"/>
      <c r="K5" s="502"/>
      <c r="L5" s="502"/>
      <c r="M5" s="502"/>
      <c r="N5" s="503" t="s">
        <v>12</v>
      </c>
      <c r="O5" s="251"/>
      <c r="P5" s="521" t="s">
        <v>5</v>
      </c>
      <c r="Q5" s="522"/>
    </row>
    <row r="6" spans="1:17" s="41" customFormat="1" ht="63.75" customHeight="1">
      <c r="A6" s="507"/>
      <c r="B6" s="509"/>
      <c r="C6" s="509"/>
      <c r="D6" s="507"/>
      <c r="E6" s="239" t="s">
        <v>450</v>
      </c>
      <c r="F6" s="507"/>
      <c r="G6" s="505" t="s">
        <v>51</v>
      </c>
      <c r="H6" s="506"/>
      <c r="I6" s="503" t="s">
        <v>54</v>
      </c>
      <c r="J6" s="503" t="s">
        <v>55</v>
      </c>
      <c r="K6" s="503" t="s">
        <v>56</v>
      </c>
      <c r="L6" s="503" t="s">
        <v>106</v>
      </c>
      <c r="M6" s="503" t="s">
        <v>29</v>
      </c>
      <c r="N6" s="507"/>
      <c r="O6" s="239" t="s">
        <v>444</v>
      </c>
      <c r="P6" s="511" t="s">
        <v>57</v>
      </c>
      <c r="Q6" s="508" t="s">
        <v>450</v>
      </c>
    </row>
    <row r="7" spans="1:17" s="41" customFormat="1" ht="63">
      <c r="A7" s="504"/>
      <c r="B7" s="510"/>
      <c r="C7" s="510"/>
      <c r="D7" s="504"/>
      <c r="E7" s="42"/>
      <c r="F7" s="504"/>
      <c r="G7" s="42" t="s">
        <v>52</v>
      </c>
      <c r="H7" s="43" t="s">
        <v>53</v>
      </c>
      <c r="I7" s="504"/>
      <c r="J7" s="504"/>
      <c r="K7" s="504"/>
      <c r="L7" s="504"/>
      <c r="M7" s="504"/>
      <c r="N7" s="504"/>
      <c r="O7" s="42"/>
      <c r="P7" s="511"/>
      <c r="Q7" s="510"/>
    </row>
    <row r="8" spans="1:17" ht="6" customHeight="1">
      <c r="A8" s="38">
        <v>1</v>
      </c>
      <c r="B8" s="38">
        <v>2</v>
      </c>
      <c r="C8" s="38">
        <v>3</v>
      </c>
      <c r="D8" s="38"/>
      <c r="E8" s="38"/>
      <c r="F8" s="38">
        <v>5</v>
      </c>
      <c r="G8" s="38">
        <v>6</v>
      </c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/>
      <c r="P8" s="38">
        <v>14</v>
      </c>
      <c r="Q8" s="38">
        <v>16</v>
      </c>
    </row>
    <row r="9" spans="1:17" ht="64.5" customHeight="1">
      <c r="A9" s="512" t="s">
        <v>38</v>
      </c>
      <c r="B9" s="513"/>
      <c r="C9" s="514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279"/>
      <c r="P9" s="124"/>
      <c r="Q9" s="280"/>
    </row>
    <row r="10" spans="1:17" ht="41.25" customHeight="1">
      <c r="A10" s="159" t="s">
        <v>115</v>
      </c>
      <c r="B10" s="160" t="s">
        <v>116</v>
      </c>
      <c r="C10" s="160" t="s">
        <v>117</v>
      </c>
      <c r="D10" s="256">
        <v>160000</v>
      </c>
      <c r="E10" s="387">
        <v>13053.74</v>
      </c>
      <c r="F10" s="256"/>
      <c r="G10" s="256"/>
      <c r="H10" s="256"/>
      <c r="I10" s="256"/>
      <c r="J10" s="256"/>
      <c r="K10" s="256"/>
      <c r="L10" s="256"/>
      <c r="M10" s="256"/>
      <c r="N10" s="256">
        <v>160000</v>
      </c>
      <c r="O10" s="277">
        <f>SUM(E10)</f>
        <v>13053.74</v>
      </c>
      <c r="P10" s="257">
        <v>160000</v>
      </c>
      <c r="Q10" s="281">
        <f>SUM(O10)</f>
        <v>13053.74</v>
      </c>
    </row>
    <row r="11" spans="1:17" ht="41.25" customHeight="1">
      <c r="A11" s="163"/>
      <c r="B11" s="164"/>
      <c r="C11" s="164"/>
      <c r="D11" s="165"/>
      <c r="E11" s="278"/>
      <c r="F11" s="165"/>
      <c r="G11" s="165"/>
      <c r="H11" s="165"/>
      <c r="I11" s="165"/>
      <c r="J11" s="165"/>
      <c r="K11" s="165"/>
      <c r="L11" s="165"/>
      <c r="M11" s="165"/>
      <c r="N11" s="165"/>
      <c r="O11" s="278"/>
      <c r="P11" s="166"/>
      <c r="Q11" s="282"/>
    </row>
    <row r="12" spans="1:17" ht="57" customHeight="1">
      <c r="A12" s="518" t="s">
        <v>118</v>
      </c>
      <c r="B12" s="519"/>
      <c r="C12" s="520"/>
      <c r="D12" s="161"/>
      <c r="E12" s="252"/>
      <c r="F12" s="161"/>
      <c r="G12" s="161"/>
      <c r="H12" s="161"/>
      <c r="I12" s="161"/>
      <c r="J12" s="161"/>
      <c r="K12" s="161"/>
      <c r="L12" s="161"/>
      <c r="M12" s="161"/>
      <c r="N12" s="161"/>
      <c r="O12" s="252"/>
      <c r="P12" s="162"/>
      <c r="Q12" s="283"/>
    </row>
    <row r="13" spans="1:17" ht="12.75">
      <c r="A13" s="39"/>
      <c r="B13" s="39"/>
      <c r="C13" s="39"/>
      <c r="D13" s="253"/>
      <c r="E13" s="254"/>
      <c r="F13" s="253"/>
      <c r="G13" s="253"/>
      <c r="H13" s="253"/>
      <c r="I13" s="253"/>
      <c r="J13" s="253"/>
      <c r="K13" s="253"/>
      <c r="L13" s="253"/>
      <c r="M13" s="253"/>
      <c r="N13" s="253"/>
      <c r="O13" s="254"/>
      <c r="P13" s="255"/>
      <c r="Q13" s="254"/>
    </row>
    <row r="14" spans="1:17" s="35" customFormat="1" ht="24.75" customHeight="1">
      <c r="A14" s="515" t="s">
        <v>33</v>
      </c>
      <c r="B14" s="516"/>
      <c r="C14" s="517"/>
      <c r="D14" s="285">
        <f>SUM(D10:D13)</f>
        <v>160000</v>
      </c>
      <c r="E14" s="284">
        <f>SUM(E10:E13)</f>
        <v>13053.74</v>
      </c>
      <c r="F14" s="285">
        <f aca="true" t="shared" si="0" ref="F14:Q14">SUM(F10:F13)</f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5">
        <f t="shared" si="0"/>
        <v>0</v>
      </c>
      <c r="M14" s="285">
        <f t="shared" si="0"/>
        <v>0</v>
      </c>
      <c r="N14" s="285">
        <f t="shared" si="0"/>
        <v>160000</v>
      </c>
      <c r="O14" s="284">
        <f t="shared" si="0"/>
        <v>13053.74</v>
      </c>
      <c r="P14" s="285">
        <f t="shared" si="0"/>
        <v>160000</v>
      </c>
      <c r="Q14" s="284">
        <f t="shared" si="0"/>
        <v>13053.74</v>
      </c>
    </row>
    <row r="15" spans="4:17" ht="12.75"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7"/>
      <c r="Q15" s="287"/>
    </row>
  </sheetData>
  <sheetProtection/>
  <mergeCells count="21">
    <mergeCell ref="A1:Q1"/>
    <mergeCell ref="D4:D7"/>
    <mergeCell ref="F4:Q4"/>
    <mergeCell ref="I6:I7"/>
    <mergeCell ref="J6:J7"/>
    <mergeCell ref="K6:K7"/>
    <mergeCell ref="Q6:Q7"/>
    <mergeCell ref="N5:N7"/>
    <mergeCell ref="P6:P7"/>
    <mergeCell ref="A9:C9"/>
    <mergeCell ref="L6:L7"/>
    <mergeCell ref="A14:C14"/>
    <mergeCell ref="A12:C12"/>
    <mergeCell ref="P5:Q5"/>
    <mergeCell ref="F5:F7"/>
    <mergeCell ref="G5:M5"/>
    <mergeCell ref="M6:M7"/>
    <mergeCell ref="G6:H6"/>
    <mergeCell ref="A4:A7"/>
    <mergeCell ref="B4:B7"/>
    <mergeCell ref="C4:C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8
dosprawozdania Wojta Gminy Łaczna za  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user2</cp:lastModifiedBy>
  <cp:lastPrinted>2014-03-20T08:35:35Z</cp:lastPrinted>
  <dcterms:created xsi:type="dcterms:W3CDTF">1998-12-09T13:02:10Z</dcterms:created>
  <dcterms:modified xsi:type="dcterms:W3CDTF">2014-06-02T08:03:41Z</dcterms:modified>
  <cp:category/>
  <cp:version/>
  <cp:contentType/>
  <cp:contentStatus/>
</cp:coreProperties>
</file>