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2maj" sheetId="3" r:id="rId3"/>
    <sheet name="3" sheetId="4" r:id="rId4"/>
    <sheet name="4" sheetId="5" r:id="rId5"/>
    <sheet name="Nr 5" sheetId="6" r:id="rId6"/>
    <sheet name="nr 6" sheetId="7" r:id="rId7"/>
    <sheet name="nr 7" sheetId="8" r:id="rId8"/>
    <sheet name="nr 8" sheetId="9" r:id="rId9"/>
    <sheet name="nr 10" sheetId="10" r:id="rId10"/>
    <sheet name="nr 9" sheetId="11" r:id="rId11"/>
    <sheet name="nr 11" sheetId="12" r:id="rId12"/>
    <sheet name="nr 12" sheetId="13" r:id="rId13"/>
    <sheet name="nr 13" sheetId="14" r:id="rId14"/>
    <sheet name="13" sheetId="15" r:id="rId15"/>
    <sheet name="zmwyd" sheetId="16" r:id="rId16"/>
  </sheets>
  <definedNames>
    <definedName name="_xlnm.Print_Titles" localSheetId="13">'nr 13'!$3:$4</definedName>
  </definedNames>
  <calcPr fullCalcOnLoad="1"/>
</workbook>
</file>

<file path=xl/sharedStrings.xml><?xml version="1.0" encoding="utf-8"?>
<sst xmlns="http://schemas.openxmlformats.org/spreadsheetml/2006/main" count="1070" uniqueCount="471">
  <si>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</si>
  <si>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</si>
  <si>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</si>
  <si>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</si>
  <si>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</si>
  <si>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</si>
  <si>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</si>
  <si>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</si>
  <si>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</si>
  <si>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</si>
  <si>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</si>
  <si>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</si>
  <si>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</si>
  <si>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</si>
  <si>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</si>
  <si>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</si>
  <si>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</si>
  <si>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</si>
  <si>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</si>
  <si>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</si>
  <si>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</si>
  <si>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</si>
  <si>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</si>
  <si>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</si>
  <si>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</si>
  <si>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</si>
  <si>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</si>
  <si>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</si>
  <si>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</si>
  <si>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</si>
  <si>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</si>
  <si>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</si>
  <si>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</si>
  <si>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</si>
  <si>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</si>
  <si>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</si>
  <si>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</si>
  <si>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</si>
  <si>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</si>
  <si>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L.p.</t>
  </si>
  <si>
    <t>Wyszczególnienie</t>
  </si>
  <si>
    <t>Stan środków obrotowych na początek roku</t>
  </si>
  <si>
    <t>Wydatki</t>
  </si>
  <si>
    <t>Stan środków obrotowych na koniec roku</t>
  </si>
  <si>
    <t>w tym: dotacja
z budżetu</t>
  </si>
  <si>
    <t>Przychody</t>
  </si>
  <si>
    <t>Dochody</t>
  </si>
  <si>
    <t>przedmiotowa</t>
  </si>
  <si>
    <t>kwota netto</t>
  </si>
  <si>
    <t>Udzielone pożyczki</t>
  </si>
  <si>
    <t>Plan
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</si>
  <si>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</si>
  <si>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</si>
  <si>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</si>
  <si>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</si>
  <si>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</si>
  <si>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</si>
  <si>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</si>
  <si>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</si>
  <si>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</si>
  <si>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</si>
  <si>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</si>
  <si>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kwota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</si>
  <si>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</si>
  <si>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</si>
  <si>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</si>
  <si>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</si>
  <si>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</si>
  <si>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</si>
  <si>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źródło</t>
  </si>
  <si>
    <t>Wartość zadania: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</si>
  <si>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</si>
  <si>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</si>
  <si>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</si>
  <si>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</si>
  <si>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</si>
  <si>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</si>
  <si>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</si>
  <si>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</si>
  <si>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</si>
  <si>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</si>
  <si>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</si>
  <si>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</si>
  <si>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</si>
  <si>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</si>
  <si>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</si>
  <si>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</si>
  <si>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</si>
  <si>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</si>
  <si>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</si>
  <si>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</si>
  <si>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</si>
  <si>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</si>
  <si>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</si>
  <si>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</si>
  <si>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</si>
  <si>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</si>
  <si>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</si>
  <si>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</si>
  <si>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</si>
  <si>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</si>
  <si>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</si>
  <si>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</si>
  <si>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</si>
  <si>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</si>
  <si>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</si>
  <si>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</si>
  <si>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</si>
  <si>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</si>
  <si>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</si>
  <si>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</si>
  <si>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</si>
  <si>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</si>
  <si>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I. Dotacje dla jednostek sektora finansów publicznych</t>
  </si>
  <si>
    <t>II. Dotacje dla jednostek spoza sektora finansów publicznych</t>
  </si>
  <si>
    <t>010</t>
  </si>
  <si>
    <t>01010</t>
  </si>
  <si>
    <t>II. Dochody i wydatki związane z pomocą rzeczową lub finansową realizowaną na podstawie porozumień między j.s.t.</t>
  </si>
  <si>
    <t>Dostarczanie ciepła</t>
  </si>
  <si>
    <t xml:space="preserve">Dostarczanie wody </t>
  </si>
  <si>
    <t>Gospodarka ściekowa i ochrona wód</t>
  </si>
  <si>
    <t>Zakład Gospodarki Komunalnej</t>
  </si>
  <si>
    <t>Szkoła Podstawowa w Gożdzie</t>
  </si>
  <si>
    <t>dopłata do cen wody</t>
  </si>
  <si>
    <t>dopłata do cen ścieków</t>
  </si>
  <si>
    <t>Gminna instytucja kultury - biblioteka gminna</t>
  </si>
  <si>
    <t>wyłoniona w drodze konkursu</t>
  </si>
  <si>
    <t>Dotacja celowa z budżetu na finansowanie lub dofinansowanie zadań - na zadania z zakresu kultury fizycznej i sportu</t>
  </si>
  <si>
    <t>Rolnictwo i Łowiectwo</t>
  </si>
  <si>
    <t>Infrastruktura wodociagowa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</si>
  <si>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</si>
  <si>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</si>
  <si>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</si>
  <si>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</si>
  <si>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</si>
  <si>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</si>
  <si>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</si>
  <si>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</si>
  <si>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</si>
  <si>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</si>
  <si>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</si>
  <si>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</si>
  <si>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</si>
  <si>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</si>
  <si>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</si>
  <si>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</si>
  <si>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</si>
  <si>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</si>
  <si>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</si>
  <si>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</si>
  <si>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</si>
  <si>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</si>
  <si>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</si>
  <si>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</si>
  <si>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</si>
  <si>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władzy, kontroli i ochrony prawa oraz sądownictwa</t>
  </si>
  <si>
    <t xml:space="preserve">Urzędy naczelnych organów władzy, kontroli i ochrony prawa </t>
  </si>
  <si>
    <t>Bezpieczeństwo publiczne i ochrona przeciwpożarowa</t>
  </si>
  <si>
    <t>Komendy powiatowe Państwowej Straży Pożarnej</t>
  </si>
  <si>
    <t>Ochotnicze straże pożarne</t>
  </si>
  <si>
    <t>Zarządzanie kryzysowe</t>
  </si>
  <si>
    <t>Dochody od osób prawnych, od osób fizycznych i od innych jednostek nieposiadających osobowości prawnej oraz wydatków związanych z ich poborem</t>
  </si>
  <si>
    <t>Pobór podatków, opłat i niepodatkowych należności budżetowych</t>
  </si>
  <si>
    <t>Obsługa długu publicznego</t>
  </si>
  <si>
    <t>Obsługa papierów wartościowych, kredytów i pożyczek jst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</si>
  <si>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</si>
  <si>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</si>
  <si>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</si>
  <si>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</si>
  <si>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</si>
  <si>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</si>
  <si>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</si>
  <si>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</si>
  <si>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</si>
  <si>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</si>
  <si>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</si>
  <si>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Przeciwdziałanie alkoholizmowi</t>
  </si>
  <si>
    <t>Pomoc społeczne</t>
  </si>
  <si>
    <t>Pomy pomocy społecznej</t>
  </si>
  <si>
    <t>Świadczenia rodzinne oiraz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</si>
  <si>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centum integracji społecznej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</si>
  <si>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</si>
  <si>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</si>
  <si>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</si>
  <si>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</si>
  <si>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</si>
  <si>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</si>
  <si>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Oczyszczanie miast i wsi</t>
  </si>
  <si>
    <t>Oswietlenie ulic,placów i dróg</t>
  </si>
  <si>
    <t>Kultura i ochrona dziedzictwa narodowego</t>
  </si>
  <si>
    <t>Biblioteka</t>
  </si>
  <si>
    <t xml:space="preserve">Kultura fizyczna i sport </t>
  </si>
  <si>
    <t>Zadania z zakresu kultury fizycznej i sportu</t>
  </si>
  <si>
    <t>020</t>
  </si>
  <si>
    <t>Leśnictwo</t>
  </si>
  <si>
    <t>02001</t>
  </si>
  <si>
    <t>Gospodarka leśna</t>
  </si>
  <si>
    <t>0490</t>
  </si>
  <si>
    <t>0690</t>
  </si>
  <si>
    <t>Wpływy z różnych opłat</t>
  </si>
  <si>
    <t>700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</si>
  <si>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</si>
  <si>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</si>
  <si>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</si>
  <si>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</si>
  <si>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</si>
  <si>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2010</t>
  </si>
  <si>
    <t>2360</t>
  </si>
  <si>
    <t>Dochody jst związane z realizacją zadań z zakresu administracji rządowej oraz innych zadań zleconych ustawami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</si>
  <si>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</si>
  <si>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</si>
  <si>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</si>
  <si>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</si>
  <si>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</si>
  <si>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</si>
  <si>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</si>
  <si>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</si>
  <si>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</si>
  <si>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</si>
  <si>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</si>
  <si>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</si>
  <si>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</si>
  <si>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</si>
  <si>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</si>
  <si>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0910</t>
  </si>
  <si>
    <t>Odsetki od nieterminowych wpłat z tytułu podatków i opłat</t>
  </si>
  <si>
    <t>Wpływy z podatku rolnego, leśnego,podatku od spadków i darowizn,podatku od czynności cywilnoprawnych oraz podatków i opłat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</si>
  <si>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</si>
  <si>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</si>
  <si>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</si>
  <si>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</si>
  <si>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</si>
  <si>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</si>
  <si>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</si>
  <si>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</si>
  <si>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</si>
  <si>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</si>
  <si>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</si>
  <si>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</si>
  <si>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</si>
  <si>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</si>
  <si>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</si>
  <si>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</si>
  <si>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</si>
  <si>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</si>
  <si>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</si>
  <si>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</si>
  <si>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Część wyrównawcza subwencji ogólnej dla gmin</t>
  </si>
  <si>
    <t>Część równoważąca subwencji ogólnej dla gmin</t>
  </si>
  <si>
    <t>0830</t>
  </si>
  <si>
    <t>Wpływy z usług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</si>
  <si>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</si>
  <si>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</si>
  <si>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</si>
  <si>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</si>
  <si>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przekazane z budżetu państwa na realizację własnych zadań bieżących gminy</t>
  </si>
  <si>
    <t>Zasiłki i pomoc w naturze oraz składki na ubezpieczenia emerytalne i rentowe</t>
  </si>
  <si>
    <t>Ośrodki pomocy społecznej</t>
  </si>
  <si>
    <t>Urząd Gminy</t>
  </si>
  <si>
    <t>Przedszkole w Goździe</t>
  </si>
  <si>
    <t>Pomoc materialna dla uczniów</t>
  </si>
  <si>
    <t xml:space="preserve">EDUKACYJNAIOPIEKA </t>
  </si>
  <si>
    <t>Dochody bieżące-plan</t>
  </si>
  <si>
    <t>Procent wykonania</t>
  </si>
  <si>
    <t>2910</t>
  </si>
  <si>
    <t>2039</t>
  </si>
  <si>
    <t>2007</t>
  </si>
  <si>
    <t>2009</t>
  </si>
  <si>
    <t>Dochody majątkowe-plan</t>
  </si>
  <si>
    <t>Dochody bieżące  ogółem</t>
  </si>
  <si>
    <t>Rolnictwo i łowiectwo</t>
  </si>
  <si>
    <t>Wpływy z innych lokalnych opłat pobieranych przez jst na podstawie odrębnych ustaw</t>
  </si>
  <si>
    <t>Pozostałe zadania w zakresie polityki społecznej</t>
  </si>
  <si>
    <t>Dotacje celowe w ramach programów finansowanych z udziałem środków europejskich oraz środków, o których mowaq w art.5 ust.1 pkt.3 oraz ust.3 pkt.5 i 6 ustawy, lub płatności w ramach budżetu środków europejskich</t>
  </si>
  <si>
    <t>Edukacyjna opieka wychowawcza</t>
  </si>
  <si>
    <t>Wpływy i wydatki związane z gromadzeniem środków z opłat i kar za korzystanie ze środowiska</t>
  </si>
  <si>
    <t>Plan wydatki bieżące</t>
  </si>
  <si>
    <t>wykonanie wydatki bieżące</t>
  </si>
  <si>
    <t>wynagrodzenia i skadki od nich naliczane -wykonanie</t>
  </si>
  <si>
    <t>wydatki związane z realizacją statutowych zadań -plan</t>
  </si>
  <si>
    <t>wydatki związane z realizacją statutowych zadań- wykonanie</t>
  </si>
  <si>
    <t>Dotacje na zadania bieżące -plan</t>
  </si>
  <si>
    <t>Wydatki na na obsługę długu (odsetki) -plan</t>
  </si>
  <si>
    <t>Wydatki na na obsługę długu (odsetki) -wykonanie</t>
  </si>
  <si>
    <t>Wydatki na programy finansowane z udziałem środków, o których mowa w art. 5 ust. 1 pkt 2 i 3 -plan</t>
  </si>
  <si>
    <t>Wydatki na programy finansowane z udziałem środków, o których mowa w art. 5 ust. 1 pkt 2 i 3 -wykonanie</t>
  </si>
  <si>
    <t>Świadczenia na rzecz osób fizycznych -plan</t>
  </si>
  <si>
    <t>Świadczenia na rzecz osób fizycznych- wykonanie</t>
  </si>
  <si>
    <t>Domy pomocy społecznej</t>
  </si>
  <si>
    <t>Wydatki majątkowe - plan</t>
  </si>
  <si>
    <t>Wydatki majątkowe -wykonanie</t>
  </si>
  <si>
    <t>inwestycje i zakupy inwestycyjne -plan</t>
  </si>
  <si>
    <t>inwestycje i zakupy inwestycyjne- wykonanie</t>
  </si>
  <si>
    <t>zakup i objęcie akcji i udziałów -plan</t>
  </si>
  <si>
    <t>zakup i objęcie akcji i udziałów- wykonanie</t>
  </si>
  <si>
    <t>wniesienie wkadów do spółek prawa handlowego- wykonanie</t>
  </si>
  <si>
    <t>wniesienie wkadów do spółek prawa handlowego   -plan</t>
  </si>
  <si>
    <t>60016</t>
  </si>
  <si>
    <t>plan</t>
  </si>
  <si>
    <t>Plan</t>
  </si>
  <si>
    <t>wykonanie</t>
  </si>
  <si>
    <t>wynagrodzenia i składki od nich naliczane</t>
  </si>
  <si>
    <t>0970</t>
  </si>
  <si>
    <t>Wpływy z różnych dochodów</t>
  </si>
  <si>
    <t>Dotacje celowe w ramach pogramów finansowanych z udziałem środków europejskich oraz środków, o których mowa w art. 5 ust.1 pkt 3 oraz ust.3 pkt 5 i 6 ustawy , lub płatności w ramach budżetu środków europejskich</t>
  </si>
  <si>
    <t>720</t>
  </si>
  <si>
    <t>Informatyka</t>
  </si>
  <si>
    <t>72095</t>
  </si>
  <si>
    <t>Wydatki bieżące:</t>
  </si>
  <si>
    <t>Wydatki majątkowe:</t>
  </si>
  <si>
    <t>§ 950</t>
  </si>
  <si>
    <t>Pomoc społeczna</t>
  </si>
  <si>
    <t>Świadczenia rodzinne, świadczenia z funduszu alimentacyjnego oraz składki na ubezpieczenia emerytalne i rentowe z ubezpieczenia społecznego</t>
  </si>
  <si>
    <t>Biblioteki</t>
  </si>
  <si>
    <t>0870</t>
  </si>
  <si>
    <t>Wpływy ze sprzedaży składników majątkowych</t>
  </si>
  <si>
    <t>Powiatowe centra pomocy rodzinie</t>
  </si>
  <si>
    <t>60011</t>
  </si>
  <si>
    <t>Drogi publiczne krajowe</t>
  </si>
  <si>
    <t>dopłata do odśnieżania 1 km drogi</t>
  </si>
  <si>
    <t>Stowarzyszenie Rozwoju Społecznego "Zalezianka"</t>
  </si>
  <si>
    <t>wynagrodzenia i skŁadki od nich naliczane -plan</t>
  </si>
  <si>
    <t>Dochody od osób prawnych, od osób fizycznych i od innych jednostek nieposiadających osobowości prawnej oraz wydatki związane z ich poborem</t>
  </si>
  <si>
    <t>Podatek od środków transportowych</t>
  </si>
  <si>
    <t>Wpływy z opłat za zezwolenia na sprzedaż napojów alkoholowych</t>
  </si>
  <si>
    <t>Część oświatowa subwencji ogólnej dla jednostek samorządu terytorialnego</t>
  </si>
  <si>
    <t>Udziały gmin w podatkach stanowiących dochód budżetu państwa</t>
  </si>
  <si>
    <t>Dotacje celowe otrzymane z budżetu państwa na realizację zadań bieżących z zakresu administracji rządowej oraz innych zadań zleconych gminom ustawami</t>
  </si>
  <si>
    <t>Dotacje celowe otrzymane z budżetu państwa na realizację zadań bieżących z zakresu administracji rządowej oraz innych zadań zleconych gminie ustawami</t>
  </si>
  <si>
    <t>Wpływy ze zwrotów dotacji oraz płatności, w tym wykorzystanych niezgodnie z przeznaczeniem lub wykorzystanych z naruszeniem procedur, o których mowa w art. 184 ustawy, pobranych nienaleznie lub w nadmiernej wysokości</t>
  </si>
  <si>
    <t>Dotacje celowe otrzymane z budżetu państwa na realizację własnych zadań bieżących gmin</t>
  </si>
  <si>
    <t>Bajkowy świat 2012-2014</t>
  </si>
  <si>
    <t xml:space="preserve">Program:   Regionalny Program Operacyjny Województwa Świętokrzyskiego      </t>
  </si>
  <si>
    <t>- środki z budżetu j.s.t.</t>
  </si>
  <si>
    <t xml:space="preserve">   </t>
  </si>
  <si>
    <t>w tym: kredyty i pożyczki zaciągane na wydatki refundowane ze środków UE</t>
  </si>
  <si>
    <t xml:space="preserve">Priorytet:Wspieranie innowacyjności, budowa społeczeństwa informacyjnego oraz wzrost potencjału                  </t>
  </si>
  <si>
    <t>Działanie:2.2 Budowa infrastruktury społeczeństwa infromacyjnego</t>
  </si>
  <si>
    <t>Projekt:"e- świętokrzyskie Rozbudowa Infrastruktury Informatycznej jst 2007-2013"</t>
  </si>
  <si>
    <t>Projekt:"e- świętokrzyskie Budowa Systemu Informacji Przestrzennej Województwa Świętokrzyskiego" jst 2007-2013"</t>
  </si>
  <si>
    <t>Łączna</t>
  </si>
  <si>
    <t xml:space="preserve"> </t>
  </si>
  <si>
    <t>2012-2014</t>
  </si>
  <si>
    <t xml:space="preserve">Zespół Szkół </t>
  </si>
  <si>
    <t xml:space="preserve"> Plan dochodów gromadzonych na wydzielonym rachunku jednostki budżetowej </t>
  </si>
  <si>
    <t>Wspieranie rodziny</t>
  </si>
  <si>
    <t>Transport i Łączność</t>
  </si>
  <si>
    <t>Projekt: Przebudowa budynku po byłej Szkole Podstawowej z przeznaczeniem na cele społeczno-kulturalne</t>
  </si>
  <si>
    <t>2013-2014</t>
  </si>
  <si>
    <t>Dotacje na zadania bieżące- wykonani</t>
  </si>
  <si>
    <t>Gospodarka odpadami</t>
  </si>
  <si>
    <t xml:space="preserve">    Dochody majątkowe  ogółem</t>
  </si>
  <si>
    <t>Dochody gminy  ogółem</t>
  </si>
  <si>
    <t>Ochotnicza Straż Pożarna w Łącznej</t>
  </si>
  <si>
    <t>Infrastruktura wodociągowa i sanitacyjna wsi</t>
  </si>
  <si>
    <t>Wybory do Parlamentu Europejskiego</t>
  </si>
  <si>
    <t>wydatki majątkowe</t>
  </si>
  <si>
    <t>rok budżetowy 2014 (8+9+10+11)</t>
  </si>
  <si>
    <t>Budowa kanalizacji Występa, Zalezianka, Jaśle, Stawik            2009-2015</t>
  </si>
  <si>
    <t>e-świętokrzyskie - Rozbudowa Infrastruktury Informatycznej 2007-2014</t>
  </si>
  <si>
    <t>Przebudowa budynku po byłej Szkole Podstawowej z przeznaczeniem na cele społecznk-kulturalne 2013-2014</t>
  </si>
  <si>
    <t>Wyrównywanie szans w Gminie Łączna 2013-2015</t>
  </si>
  <si>
    <t>Ogółem wydatki bieżące</t>
  </si>
  <si>
    <t>Razem</t>
  </si>
  <si>
    <t>wydatki bieżące</t>
  </si>
  <si>
    <t>Modernizacja ( rozbudowa) oczyszczalni ścieków                   2014-2015</t>
  </si>
  <si>
    <t>rok budżetowy 2014 (7+8+9+10)</t>
  </si>
  <si>
    <t>Budowa drogi w miejscowości Klonów (Budy)</t>
  </si>
  <si>
    <t>Wykonanie czterech wiat przystankowych</t>
  </si>
  <si>
    <t>Przebudowa drogi powiatowej nr 0593 T w miejscowości Występa</t>
  </si>
  <si>
    <t>Budowa odcinka sieci wodociągowej w miejscowości Zajamnie</t>
  </si>
  <si>
    <t>Starostwo powiatowe zgodnie z porozumieniem</t>
  </si>
  <si>
    <t>Wydatki w roku budżetowym 2014</t>
  </si>
  <si>
    <t xml:space="preserve">Program:  PROW    </t>
  </si>
  <si>
    <t>2009-2015</t>
  </si>
  <si>
    <t xml:space="preserve">Priorytet:                </t>
  </si>
  <si>
    <t>Działanie:3.2.1 Podstawowe usługi dla gospodarki i ludności wiejskiej</t>
  </si>
  <si>
    <t>Projekt: "Budowa kanalizacji sanitarnej w miejscowościach Gózd i Łączna".</t>
  </si>
  <si>
    <t>2007-2014</t>
  </si>
  <si>
    <t xml:space="preserve">Program:   PROW      </t>
  </si>
  <si>
    <t xml:space="preserve">Priorytet:      </t>
  </si>
  <si>
    <t>Działanie: 413 Wdrazanie lokalnych strategii rozwoju , odnowa i rozwój wsi</t>
  </si>
  <si>
    <t xml:space="preserve">Program:   Operacyjny Kapitał Ludzki     </t>
  </si>
  <si>
    <t>853</t>
  </si>
  <si>
    <t>85395</t>
  </si>
  <si>
    <t xml:space="preserve">Priorytet:   Rozwój wykształcenia i kompetencji w regionach            </t>
  </si>
  <si>
    <t>w Łącznej</t>
  </si>
  <si>
    <t xml:space="preserve">Działanie: 9.1 Wyrównywanie szans edukacyjnych i zapewnienie wysokoei jakości usług edukacyjnych świadczonych w systemie oświaty </t>
  </si>
  <si>
    <t>Projekt:  Bajkowy świat</t>
  </si>
  <si>
    <t>2013-2015</t>
  </si>
  <si>
    <t>Priorytet:  Rozwój wykształcenia i kompetencji w regionie</t>
  </si>
  <si>
    <t>Działanie: 9.1 Wyrównanie szans edukacyjnych i zapewnienie wysokiej jakości usług edukacyjnych świadczonych w systemie oświaty</t>
  </si>
  <si>
    <t>Projekt:  Wyrównywanie szans w Gminie Łączna</t>
  </si>
  <si>
    <t xml:space="preserve">Program:   PROW     </t>
  </si>
  <si>
    <t xml:space="preserve">Projekt: Imprezy kulturalne i warsztaty promujące dziedzictwo kulturowe  </t>
  </si>
  <si>
    <t>Projekt:  Warsztaty rękodzieła artystycznego w zakresie florystyki i wicia wieńcy dożynkowych</t>
  </si>
  <si>
    <t>Działanie: 413 Wdrażanie lokalnych strategii rozwoju , odnowa i rozwój wsi</t>
  </si>
  <si>
    <t>Projekt:  Podnoszenie świadomości ekologicznej mieszkańców gminy Łączna</t>
  </si>
  <si>
    <t xml:space="preserve">Program: Program Rozwoju Obszarów Wiejskich     </t>
  </si>
  <si>
    <t xml:space="preserve">Priorytet: </t>
  </si>
  <si>
    <t>Projekt:  Zagospodarowanie terenu i budowa placu zabaw w centrum Gminy Łączna</t>
  </si>
  <si>
    <t xml:space="preserve">Program: Operacykny Kapitał Ludzki  </t>
  </si>
  <si>
    <t>Priorytet: Promocja integracji społecznej</t>
  </si>
  <si>
    <t>Działanie: 7.1 Rozwój i upowszechnienie aktywnej integracji</t>
  </si>
  <si>
    <t>Projekt:  Dziś szansą na lepsze jutro</t>
  </si>
  <si>
    <t>Kwota planu
2014 r.</t>
  </si>
  <si>
    <t>Budowa drogi powiatowej w miejscowości Występa</t>
  </si>
  <si>
    <t>Pomoc finansowa na wspólfinansowanie budowy drogi w miejscowości Występa</t>
  </si>
  <si>
    <t>Starostwo powiatowe</t>
  </si>
  <si>
    <t>Zorganizowanie wypoczynku letniego dla dzieci z rodzin, w których występuje problem alkoholowy</t>
  </si>
  <si>
    <t>Budowa kanalizacji sanitarnej w miejscowościach Gózd i Łączna          2009- 2016</t>
  </si>
  <si>
    <t>e-świętokrzyskie - Budowa Systemu Informacji Przestrzennej Województwa świętokrzyskiego                2007-2014</t>
  </si>
  <si>
    <t>Plan przychodów i kosztów samorządowych zakładów budżetowych na 2014 r.</t>
  </si>
  <si>
    <t>Wkład własny na reallizację programu pn: "Święto plonów 2014"</t>
  </si>
  <si>
    <t>10.</t>
  </si>
  <si>
    <t>11.</t>
  </si>
  <si>
    <t>+</t>
  </si>
  <si>
    <t>Komendy powiatowe Policji</t>
  </si>
  <si>
    <t>Dochody bieżące za 2014 r.</t>
  </si>
  <si>
    <t>Wykonanie  2014 r.</t>
  </si>
  <si>
    <t xml:space="preserve">               Dochody majątkowe za 2014 r.</t>
  </si>
  <si>
    <t xml:space="preserve">Wydatki bieżące budżetu gminy - wykonanie za    2014 r. </t>
  </si>
  <si>
    <t xml:space="preserve">Wydatki majątkowe budżetu gminy - wykonanie za   2014 r. </t>
  </si>
  <si>
    <t>Limity wydatków na wieloletnie przedsięwzięcia planowane do poniesienia w 2014 roku -wykonanie za 2014 r</t>
  </si>
  <si>
    <t>wykonanie za 2014 roku</t>
  </si>
  <si>
    <t>Zadania inwestycyjne roczne w 2014 r.- wykonanie za 2014 r.</t>
  </si>
  <si>
    <t>rok budzetowy 2014 - wykonanie</t>
  </si>
  <si>
    <t>Wydatki na programy i projekty realizowane ze środków pochodzących z budżetu Unii Europejskiej oraz innych źródeł zagranicznych, niepodlegających zwrotowi na 2014r.- wykonanie za 2014 r.</t>
  </si>
  <si>
    <t>Przychody i rozchody budżetu w 2014 r.- wykonanie za  2014r.</t>
  </si>
  <si>
    <t>wykonanie 2014 r.</t>
  </si>
  <si>
    <t>Dochody i wydatki związane z realizacją zadań z zakresu administracji rządowej i innych zadań zleconych odrębnymi ustawami w  2014 r.- wykonanie za 2014 r.</t>
  </si>
  <si>
    <t>Dotacje wykonanie  2014r.</t>
  </si>
  <si>
    <t>Wydatki - wykonanie za  2014 r</t>
  </si>
  <si>
    <t>Dochody i wydatki związane z realizacją zadań realizowanych na podstawie porozumień (umów) między jednostkami samorządu terytorialnego -wykonanie za 2014 r.</t>
  </si>
  <si>
    <t>wykonanie  2014 r</t>
  </si>
  <si>
    <t>wykonanie 2014 r</t>
  </si>
  <si>
    <t>Zespół Szkół w Łącznej</t>
  </si>
  <si>
    <t>Dochody- wykonanie  2014 r.</t>
  </si>
  <si>
    <t>Wydatki- wykonanie 2014 r.</t>
  </si>
  <si>
    <t xml:space="preserve"> - wykonanie za 2014 r.</t>
  </si>
  <si>
    <t>Dotacje przedmiotowe  -wykonanie za  2014 roku</t>
  </si>
  <si>
    <t>Dotacje podmiotowe - wykonanie za   2014 r.</t>
  </si>
  <si>
    <t>Wykonanie       2014 r.</t>
  </si>
  <si>
    <t>Dotacje celowe - wykonanie za  2014 r.</t>
  </si>
  <si>
    <t>Wykonanie za 2014 r.</t>
  </si>
  <si>
    <t>Wybory do Sejmu i Senatu</t>
  </si>
  <si>
    <t>Wybory do rad gmin, rad powiatów i sejmików województw, wybory wójtów, burmistrzów i prezydentów miast oraz referenda gminne,powiatowe i wojewódzkie</t>
  </si>
  <si>
    <t>2040</t>
  </si>
  <si>
    <t>Domy i ośrodki kultury, świetlice i kluby</t>
  </si>
  <si>
    <t>Dotacje celowe otrzymane z samorządu województwa na inwestycje i zakupy inwestycyjne realizowane na podstawie porozumień między jst</t>
  </si>
  <si>
    <t>Dotacje przekazane z budżetu państwa na realizację zadań bieżących gmin z zakresu edukacyjnej opieki wychowawczej finansowanych w całości przez budżet państwa w ramach programów rządowych</t>
  </si>
  <si>
    <t>801</t>
  </si>
  <si>
    <t>80101</t>
  </si>
  <si>
    <t>Razem wydatki</t>
  </si>
  <si>
    <t>Zagodspodarowanie terenu i budowa placu zabaw w centrum Gminy Łączna</t>
  </si>
  <si>
    <t>Zakup kotła CO</t>
  </si>
  <si>
    <t>Zespół Szkół w Goździe</t>
  </si>
  <si>
    <t>921</t>
  </si>
  <si>
    <t>92109</t>
  </si>
  <si>
    <t>Remont pomieszczeń w obiekcie pełniącym rolę świetlicy wiejskiej w Zagórzu</t>
  </si>
  <si>
    <t>Budowa kanalizacji w miejscowości Podzagnańszcze               ( mapy, projekt)</t>
  </si>
  <si>
    <t>Budowa drogi nr 1516017 w miejscowości Czerwona Górka           ( projekt)</t>
  </si>
  <si>
    <t>Zakup aparatu prądotwórczego dla ujęcia wody Czerwona Górka           ( dotacja dla ZGK)</t>
  </si>
  <si>
    <t>Zakład Gospodarki Komunalnej w Łącznej</t>
  </si>
  <si>
    <t>Wykonanie 2014 r.</t>
  </si>
  <si>
    <t>i wydatki nimi finansowane w 2014 r. - wykonanie za  2014 r.</t>
  </si>
  <si>
    <t xml:space="preserve">Dotacje celowe z budżetu na finansowanie lub dofinansowanie kosztów realizacji inwestycji i zakupów inwestycyjnych samorządowych zakładów budżetowych jako wkład własny na realizację projektu pn. " Remont istniejącej oczyszczalni ścieków w Kamionkach poprzez dostawę i montaż urządzeń" </t>
  </si>
  <si>
    <t xml:space="preserve">Dotacje celowe z budżetu na finansowanie lub dofinansowanie kosztów realizacji inwestycji i zakupów inwestycyjnych samorządowych zakładów budżetowych - zakup aparatu prądotwórczego dla ujęcia wody Czerwona Górka </t>
  </si>
  <si>
    <t>kwotę 14 000  przeniesiono na NW</t>
  </si>
  <si>
    <t>kwotę 61 500 zł przeniesiono na NW</t>
  </si>
  <si>
    <t>19 400,00                       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</si>
</sst>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%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9"/>
      <name val="Arial CE"/>
      <family val="0"/>
    </font>
    <font>
      <i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2" applyNumberFormat="0" applyAlignment="0" applyProtection="0"/>
    <xf numFmtId="0" fontId="7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5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24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0" fontId="18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6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24" fillId="24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0" borderId="12" xfId="0" applyNumberFormat="1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42" fillId="0" borderId="12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/>
    </xf>
    <xf numFmtId="49" fontId="34" fillId="0" borderId="11" xfId="0" applyNumberFormat="1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1" fontId="34" fillId="0" borderId="11" xfId="0" applyNumberFormat="1" applyFont="1" applyBorder="1" applyAlignment="1">
      <alignment vertical="center"/>
    </xf>
    <xf numFmtId="49" fontId="34" fillId="0" borderId="12" xfId="0" applyNumberFormat="1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3" fontId="34" fillId="0" borderId="12" xfId="0" applyNumberFormat="1" applyFont="1" applyBorder="1" applyAlignment="1">
      <alignment vertical="center" wrapText="1"/>
    </xf>
    <xf numFmtId="3" fontId="34" fillId="0" borderId="12" xfId="0" applyNumberFormat="1" applyFont="1" applyBorder="1" applyAlignment="1">
      <alignment vertical="center"/>
    </xf>
    <xf numFmtId="3" fontId="43" fillId="0" borderId="1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42" fillId="0" borderId="17" xfId="0" applyFont="1" applyBorder="1" applyAlignment="1">
      <alignment vertical="top" wrapText="1"/>
    </xf>
    <xf numFmtId="3" fontId="42" fillId="0" borderId="17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 wrapText="1"/>
    </xf>
    <xf numFmtId="3" fontId="42" fillId="0" borderId="17" xfId="0" applyNumberFormat="1" applyFon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3" fontId="34" fillId="0" borderId="17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3" fontId="34" fillId="0" borderId="17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vertical="top" wrapText="1"/>
    </xf>
    <xf numFmtId="3" fontId="44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4" fillId="0" borderId="11" xfId="0" applyNumberFormat="1" applyFont="1" applyBorder="1" applyAlignment="1">
      <alignment horizontal="right" vertical="top" wrapText="1"/>
    </xf>
    <xf numFmtId="49" fontId="42" fillId="0" borderId="12" xfId="0" applyNumberFormat="1" applyFont="1" applyBorder="1" applyAlignment="1">
      <alignment horizontal="right" vertical="top" wrapText="1"/>
    </xf>
    <xf numFmtId="49" fontId="34" fillId="0" borderId="12" xfId="0" applyNumberFormat="1" applyFont="1" applyBorder="1" applyAlignment="1">
      <alignment horizontal="right" vertical="top" wrapText="1"/>
    </xf>
    <xf numFmtId="3" fontId="15" fillId="0" borderId="11" xfId="0" applyNumberFormat="1" applyFont="1" applyBorder="1" applyAlignment="1">
      <alignment vertical="top" wrapText="1"/>
    </xf>
    <xf numFmtId="3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" fontId="14" fillId="0" borderId="18" xfId="0" applyNumberFormat="1" applyFont="1" applyBorder="1" applyAlignment="1">
      <alignment vertical="center"/>
    </xf>
    <xf numFmtId="2" fontId="14" fillId="0" borderId="12" xfId="0" applyNumberFormat="1" applyFont="1" applyBorder="1" applyAlignment="1">
      <alignment/>
    </xf>
    <xf numFmtId="2" fontId="1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/>
    </xf>
    <xf numFmtId="0" fontId="15" fillId="0" borderId="17" xfId="0" applyFont="1" applyBorder="1" applyAlignment="1">
      <alignment vertical="top" wrapText="1"/>
    </xf>
    <xf numFmtId="3" fontId="15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/>
    </xf>
    <xf numFmtId="0" fontId="42" fillId="0" borderId="16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24" borderId="13" xfId="0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3" fillId="24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48" fillId="24" borderId="10" xfId="0" applyNumberFormat="1" applyFont="1" applyFill="1" applyBorder="1" applyAlignment="1">
      <alignment vertical="center"/>
    </xf>
    <xf numFmtId="169" fontId="48" fillId="24" borderId="10" xfId="0" applyNumberFormat="1" applyFont="1" applyFill="1" applyBorder="1" applyAlignment="1">
      <alignment vertical="center"/>
    </xf>
    <xf numFmtId="0" fontId="0" fillId="24" borderId="10" xfId="0" applyFill="1" applyBorder="1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24" fillId="24" borderId="14" xfId="0" applyFont="1" applyFill="1" applyBorder="1" applyAlignment="1">
      <alignment horizontal="center" vertical="top" wrapText="1"/>
    </xf>
    <xf numFmtId="169" fontId="34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 wrapText="1"/>
    </xf>
    <xf numFmtId="169" fontId="42" fillId="0" borderId="11" xfId="0" applyNumberFormat="1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 wrapText="1"/>
    </xf>
    <xf numFmtId="4" fontId="34" fillId="0" borderId="17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43" fillId="0" borderId="17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169" fontId="42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top" wrapText="1"/>
    </xf>
    <xf numFmtId="169" fontId="34" fillId="0" borderId="0" xfId="0" applyNumberFormat="1" applyFont="1" applyBorder="1" applyAlignment="1">
      <alignment vertical="center" wrapText="1"/>
    </xf>
    <xf numFmtId="2" fontId="42" fillId="0" borderId="0" xfId="0" applyNumberFormat="1" applyFont="1" applyBorder="1" applyAlignment="1">
      <alignment vertical="center" wrapText="1"/>
    </xf>
    <xf numFmtId="3" fontId="42" fillId="0" borderId="0" xfId="0" applyNumberFormat="1" applyFont="1" applyBorder="1" applyAlignment="1">
      <alignment vertical="center" wrapText="1"/>
    </xf>
    <xf numFmtId="0" fontId="34" fillId="24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center" wrapText="1"/>
    </xf>
    <xf numFmtId="4" fontId="34" fillId="24" borderId="10" xfId="0" applyNumberFormat="1" applyFont="1" applyFill="1" applyBorder="1" applyAlignment="1">
      <alignment vertical="center" wrapText="1"/>
    </xf>
    <xf numFmtId="169" fontId="34" fillId="2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45" fillId="0" borderId="10" xfId="0" applyNumberFormat="1" applyFont="1" applyBorder="1" applyAlignment="1">
      <alignment horizontal="left"/>
    </xf>
    <xf numFmtId="2" fontId="1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4" fontId="14" fillId="0" borderId="10" xfId="0" applyNumberFormat="1" applyFont="1" applyBorder="1" applyAlignment="1">
      <alignment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5" fillId="24" borderId="20" xfId="0" applyFont="1" applyFill="1" applyBorder="1" applyAlignment="1">
      <alignment horizontal="center" vertical="center" wrapText="1"/>
    </xf>
    <xf numFmtId="4" fontId="15" fillId="0" borderId="18" xfId="0" applyNumberFormat="1" applyFont="1" applyBorder="1" applyAlignment="1">
      <alignment vertical="top" wrapText="1"/>
    </xf>
    <xf numFmtId="3" fontId="15" fillId="0" borderId="15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vertical="center"/>
    </xf>
    <xf numFmtId="4" fontId="44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/>
    </xf>
    <xf numFmtId="0" fontId="28" fillId="0" borderId="21" xfId="0" applyFont="1" applyBorder="1" applyAlignment="1">
      <alignment/>
    </xf>
    <xf numFmtId="4" fontId="30" fillId="0" borderId="16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top" wrapText="1"/>
    </xf>
    <xf numFmtId="4" fontId="15" fillId="0" borderId="11" xfId="0" applyNumberFormat="1" applyFont="1" applyBorder="1" applyAlignment="1">
      <alignment vertical="top" wrapText="1"/>
    </xf>
    <xf numFmtId="4" fontId="15" fillId="0" borderId="11" xfId="0" applyNumberFormat="1" applyFont="1" applyBorder="1" applyAlignment="1">
      <alignment horizontal="right"/>
    </xf>
    <xf numFmtId="4" fontId="15" fillId="0" borderId="17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4" fontId="46" fillId="0" borderId="16" xfId="0" applyNumberFormat="1" applyFont="1" applyBorder="1" applyAlignment="1">
      <alignment/>
    </xf>
    <xf numFmtId="4" fontId="42" fillId="0" borderId="17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vertical="center" wrapText="1"/>
    </xf>
    <xf numFmtId="0" fontId="45" fillId="0" borderId="13" xfId="0" applyFont="1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2" fontId="43" fillId="0" borderId="23" xfId="0" applyNumberFormat="1" applyFont="1" applyBorder="1" applyAlignment="1">
      <alignment wrapText="1"/>
    </xf>
    <xf numFmtId="0" fontId="43" fillId="0" borderId="16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 quotePrefix="1">
      <alignment/>
    </xf>
    <xf numFmtId="2" fontId="44" fillId="0" borderId="23" xfId="0" applyNumberFormat="1" applyFont="1" applyBorder="1" applyAlignment="1">
      <alignment wrapText="1"/>
    </xf>
    <xf numFmtId="2" fontId="43" fillId="0" borderId="0" xfId="0" applyNumberFormat="1" applyFont="1" applyAlignment="1">
      <alignment wrapText="1"/>
    </xf>
    <xf numFmtId="0" fontId="43" fillId="0" borderId="16" xfId="0" applyFont="1" applyBorder="1" applyAlignment="1" quotePrefix="1">
      <alignment wrapText="1"/>
    </xf>
    <xf numFmtId="0" fontId="43" fillId="0" borderId="23" xfId="0" applyFont="1" applyBorder="1" applyAlignment="1">
      <alignment/>
    </xf>
    <xf numFmtId="0" fontId="43" fillId="0" borderId="21" xfId="0" applyFont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1" xfId="0" applyFont="1" applyBorder="1" applyAlignment="1">
      <alignment wrapText="1"/>
    </xf>
    <xf numFmtId="2" fontId="43" fillId="0" borderId="16" xfId="0" applyNumberFormat="1" applyFont="1" applyBorder="1" applyAlignment="1">
      <alignment wrapText="1"/>
    </xf>
    <xf numFmtId="3" fontId="43" fillId="0" borderId="16" xfId="0" applyNumberFormat="1" applyFont="1" applyBorder="1" applyAlignment="1">
      <alignment/>
    </xf>
    <xf numFmtId="2" fontId="44" fillId="0" borderId="16" xfId="0" applyNumberFormat="1" applyFont="1" applyBorder="1" applyAlignment="1">
      <alignment wrapText="1"/>
    </xf>
    <xf numFmtId="3" fontId="43" fillId="0" borderId="21" xfId="0" applyNumberFormat="1" applyFont="1" applyBorder="1" applyAlignment="1">
      <alignment/>
    </xf>
    <xf numFmtId="0" fontId="43" fillId="0" borderId="13" xfId="0" applyFont="1" applyBorder="1" applyAlignment="1">
      <alignment/>
    </xf>
    <xf numFmtId="2" fontId="43" fillId="0" borderId="13" xfId="0" applyNumberFormat="1" applyFont="1" applyBorder="1" applyAlignment="1">
      <alignment wrapText="1"/>
    </xf>
    <xf numFmtId="0" fontId="43" fillId="0" borderId="16" xfId="0" applyFont="1" applyBorder="1" applyAlignment="1">
      <alignment horizontal="center"/>
    </xf>
    <xf numFmtId="4" fontId="43" fillId="0" borderId="16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3" fillId="0" borderId="16" xfId="0" applyNumberFormat="1" applyFont="1" applyFill="1" applyBorder="1" applyAlignment="1">
      <alignment/>
    </xf>
    <xf numFmtId="49" fontId="43" fillId="0" borderId="16" xfId="0" applyNumberFormat="1" applyFont="1" applyBorder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Fill="1" applyBorder="1" applyAlignment="1">
      <alignment/>
    </xf>
    <xf numFmtId="0" fontId="43" fillId="0" borderId="16" xfId="0" applyFont="1" applyBorder="1" applyAlignment="1">
      <alignment wrapText="1"/>
    </xf>
    <xf numFmtId="4" fontId="43" fillId="0" borderId="19" xfId="0" applyNumberFormat="1" applyFont="1" applyBorder="1" applyAlignment="1">
      <alignment/>
    </xf>
    <xf numFmtId="4" fontId="30" fillId="0" borderId="21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/>
    </xf>
    <xf numFmtId="0" fontId="18" fillId="24" borderId="16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18" fillId="24" borderId="1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4" fontId="42" fillId="0" borderId="16" xfId="0" applyNumberFormat="1" applyFont="1" applyBorder="1" applyAlignment="1">
      <alignment vertical="center" wrapText="1"/>
    </xf>
    <xf numFmtId="4" fontId="34" fillId="0" borderId="16" xfId="0" applyNumberFormat="1" applyFont="1" applyBorder="1" applyAlignment="1">
      <alignment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42" fillId="30" borderId="17" xfId="0" applyFont="1" applyFill="1" applyBorder="1" applyAlignment="1">
      <alignment vertical="center" wrapText="1"/>
    </xf>
    <xf numFmtId="49" fontId="34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vertical="center" wrapText="1"/>
    </xf>
    <xf numFmtId="49" fontId="42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49" fontId="34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3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4" fontId="41" fillId="0" borderId="26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31" borderId="10" xfId="0" applyFill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 wrapText="1"/>
    </xf>
    <xf numFmtId="4" fontId="24" fillId="30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4" fontId="44" fillId="0" borderId="23" xfId="0" applyNumberFormat="1" applyFont="1" applyBorder="1" applyAlignment="1">
      <alignment horizontal="right" vertical="center" wrapText="1"/>
    </xf>
    <xf numFmtId="4" fontId="43" fillId="0" borderId="16" xfId="0" applyNumberFormat="1" applyFont="1" applyBorder="1" applyAlignment="1">
      <alignment horizontal="right" vertical="center" wrapText="1"/>
    </xf>
    <xf numFmtId="4" fontId="43" fillId="0" borderId="23" xfId="0" applyNumberFormat="1" applyFont="1" applyBorder="1" applyAlignment="1">
      <alignment horizontal="right" vertical="center" wrapText="1"/>
    </xf>
    <xf numFmtId="4" fontId="43" fillId="0" borderId="23" xfId="0" applyNumberFormat="1" applyFont="1" applyFill="1" applyBorder="1" applyAlignment="1">
      <alignment horizontal="right" vertical="center" wrapText="1"/>
    </xf>
    <xf numFmtId="4" fontId="43" fillId="0" borderId="16" xfId="0" applyNumberFormat="1" applyFont="1" applyFill="1" applyBorder="1" applyAlignment="1">
      <alignment horizontal="right" vertical="center" wrapText="1"/>
    </xf>
    <xf numFmtId="4" fontId="43" fillId="0" borderId="21" xfId="0" applyNumberFormat="1" applyFont="1" applyBorder="1" applyAlignment="1">
      <alignment horizontal="right" vertical="center" wrapText="1"/>
    </xf>
    <xf numFmtId="4" fontId="43" fillId="0" borderId="24" xfId="0" applyNumberFormat="1" applyFont="1" applyBorder="1" applyAlignment="1">
      <alignment horizontal="right" vertical="center" wrapText="1"/>
    </xf>
    <xf numFmtId="4" fontId="44" fillId="0" borderId="13" xfId="0" applyNumberFormat="1" applyFont="1" applyBorder="1" applyAlignment="1">
      <alignment/>
    </xf>
    <xf numFmtId="4" fontId="43" fillId="0" borderId="21" xfId="0" applyNumberFormat="1" applyFont="1" applyBorder="1" applyAlignment="1">
      <alignment/>
    </xf>
    <xf numFmtId="4" fontId="43" fillId="0" borderId="27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4" fontId="44" fillId="0" borderId="21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0" fontId="43" fillId="0" borderId="23" xfId="0" applyFont="1" applyBorder="1" applyAlignment="1" quotePrefix="1">
      <alignment/>
    </xf>
    <xf numFmtId="0" fontId="43" fillId="0" borderId="19" xfId="0" applyFont="1" applyBorder="1" applyAlignment="1">
      <alignment/>
    </xf>
    <xf numFmtId="4" fontId="46" fillId="0" borderId="16" xfId="0" applyNumberFormat="1" applyFont="1" applyFill="1" applyBorder="1" applyAlignment="1">
      <alignment/>
    </xf>
    <xf numFmtId="4" fontId="44" fillId="0" borderId="28" xfId="0" applyNumberFormat="1" applyFont="1" applyBorder="1" applyAlignment="1">
      <alignment/>
    </xf>
    <xf numFmtId="0" fontId="44" fillId="0" borderId="23" xfId="0" applyFont="1" applyBorder="1" applyAlignment="1">
      <alignment/>
    </xf>
    <xf numFmtId="169" fontId="34" fillId="0" borderId="18" xfId="0" applyNumberFormat="1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4" fontId="42" fillId="0" borderId="15" xfId="0" applyNumberFormat="1" applyFont="1" applyBorder="1" applyAlignment="1">
      <alignment vertical="center" wrapText="1"/>
    </xf>
    <xf numFmtId="169" fontId="42" fillId="0" borderId="10" xfId="0" applyNumberFormat="1" applyFont="1" applyBorder="1" applyAlignment="1">
      <alignment vertical="center" wrapText="1"/>
    </xf>
    <xf numFmtId="4" fontId="34" fillId="0" borderId="15" xfId="0" applyNumberFormat="1" applyFont="1" applyBorder="1" applyAlignment="1">
      <alignment vertical="center" wrapText="1"/>
    </xf>
    <xf numFmtId="49" fontId="34" fillId="0" borderId="18" xfId="0" applyNumberFormat="1" applyFont="1" applyBorder="1" applyAlignment="1">
      <alignment horizontal="right" vertical="center" wrapText="1"/>
    </xf>
    <xf numFmtId="0" fontId="34" fillId="0" borderId="18" xfId="0" applyFont="1" applyBorder="1" applyAlignment="1">
      <alignment vertical="center" wrapText="1"/>
    </xf>
    <xf numFmtId="4" fontId="34" fillId="0" borderId="18" xfId="0" applyNumberFormat="1" applyFont="1" applyBorder="1" applyAlignment="1">
      <alignment vertical="center" wrapText="1"/>
    </xf>
    <xf numFmtId="4" fontId="42" fillId="0" borderId="18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horizontal="right" vertical="center" wrapText="1"/>
    </xf>
    <xf numFmtId="4" fontId="44" fillId="0" borderId="18" xfId="0" applyNumberFormat="1" applyFont="1" applyBorder="1" applyAlignment="1">
      <alignment vertical="center" wrapText="1"/>
    </xf>
    <xf numFmtId="49" fontId="34" fillId="0" borderId="15" xfId="0" applyNumberFormat="1" applyFont="1" applyBorder="1" applyAlignment="1">
      <alignment horizontal="right" vertical="center" wrapText="1"/>
    </xf>
    <xf numFmtId="4" fontId="44" fillId="0" borderId="15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vertical="center" wrapText="1"/>
    </xf>
    <xf numFmtId="49" fontId="34" fillId="0" borderId="16" xfId="0" applyNumberFormat="1" applyFont="1" applyBorder="1" applyAlignment="1">
      <alignment horizontal="right" vertical="center" wrapText="1"/>
    </xf>
    <xf numFmtId="49" fontId="42" fillId="0" borderId="14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169" fontId="3" fillId="0" borderId="10" xfId="0" applyNumberFormat="1" applyFont="1" applyBorder="1" applyAlignment="1">
      <alignment horizontal="right" vertical="center"/>
    </xf>
    <xf numFmtId="169" fontId="34" fillId="0" borderId="10" xfId="0" applyNumberFormat="1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169" fontId="42" fillId="0" borderId="18" xfId="0" applyNumberFormat="1" applyFont="1" applyBorder="1" applyAlignment="1">
      <alignment vertical="center" wrapText="1"/>
    </xf>
    <xf numFmtId="0" fontId="53" fillId="0" borderId="0" xfId="0" applyFont="1" applyAlignment="1">
      <alignment wrapText="1"/>
    </xf>
    <xf numFmtId="0" fontId="48" fillId="24" borderId="13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4" fontId="48" fillId="0" borderId="13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4" fontId="53" fillId="0" borderId="13" xfId="0" applyNumberFormat="1" applyFont="1" applyFill="1" applyBorder="1" applyAlignment="1">
      <alignment horizontal="center" vertical="center" wrapText="1"/>
    </xf>
    <xf numFmtId="169" fontId="5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/>
    </xf>
    <xf numFmtId="169" fontId="48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vertical="center" wrapText="1"/>
    </xf>
    <xf numFmtId="169" fontId="53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169" fontId="48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4" fontId="53" fillId="0" borderId="10" xfId="0" applyNumberFormat="1" applyFont="1" applyBorder="1" applyAlignment="1">
      <alignment vertical="center"/>
    </xf>
    <xf numFmtId="169" fontId="53" fillId="0" borderId="10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24" borderId="10" xfId="0" applyFont="1" applyFill="1" applyBorder="1" applyAlignment="1">
      <alignment/>
    </xf>
    <xf numFmtId="4" fontId="48" fillId="24" borderId="10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top" wrapText="1"/>
    </xf>
    <xf numFmtId="0" fontId="34" fillId="31" borderId="10" xfId="0" applyFont="1" applyFill="1" applyBorder="1" applyAlignment="1">
      <alignment vertical="top" wrapText="1"/>
    </xf>
    <xf numFmtId="169" fontId="34" fillId="31" borderId="10" xfId="0" applyNumberFormat="1" applyFont="1" applyFill="1" applyBorder="1" applyAlignment="1">
      <alignment vertical="center" wrapText="1"/>
    </xf>
    <xf numFmtId="4" fontId="34" fillId="31" borderId="10" xfId="0" applyNumberFormat="1" applyFont="1" applyFill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0" fillId="2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24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29" xfId="0" applyFont="1" applyFill="1" applyBorder="1" applyAlignment="1">
      <alignment horizontal="center" vertical="center" wrapText="1"/>
    </xf>
    <xf numFmtId="0" fontId="47" fillId="24" borderId="13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31" borderId="22" xfId="0" applyFill="1" applyBorder="1" applyAlignment="1">
      <alignment vertical="center"/>
    </xf>
    <xf numFmtId="0" fontId="0" fillId="31" borderId="29" xfId="0" applyFill="1" applyBorder="1" applyAlignment="1">
      <alignment vertical="center"/>
    </xf>
    <xf numFmtId="0" fontId="0" fillId="31" borderId="30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/>
    </xf>
    <xf numFmtId="0" fontId="47" fillId="24" borderId="30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3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left"/>
    </xf>
    <xf numFmtId="0" fontId="45" fillId="0" borderId="33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2" fontId="45" fillId="0" borderId="35" xfId="0" applyNumberFormat="1" applyFont="1" applyBorder="1" applyAlignment="1">
      <alignment horizontal="left"/>
    </xf>
    <xf numFmtId="2" fontId="45" fillId="0" borderId="36" xfId="0" applyNumberFormat="1" applyFont="1" applyBorder="1" applyAlignment="1">
      <alignment horizontal="left"/>
    </xf>
    <xf numFmtId="2" fontId="45" fillId="0" borderId="37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center"/>
    </xf>
    <xf numFmtId="0" fontId="41" fillId="24" borderId="29" xfId="0" applyFont="1" applyFill="1" applyBorder="1" applyAlignment="1">
      <alignment horizontal="center" vertical="center"/>
    </xf>
    <xf numFmtId="0" fontId="41" fillId="24" borderId="30" xfId="0" applyFont="1" applyFill="1" applyBorder="1" applyAlignment="1">
      <alignment horizontal="center" vertical="center"/>
    </xf>
    <xf numFmtId="0" fontId="42" fillId="0" borderId="17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34" fillId="0" borderId="2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SheetLayoutView="100" zoomScalePageLayoutView="0" workbookViewId="0" topLeftCell="B19">
      <selection activeCell="D36" sqref="D3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84.125" style="0" customWidth="1"/>
    <col min="5" max="5" width="14.125" style="0" customWidth="1"/>
    <col min="6" max="6" width="12.875" style="0" customWidth="1"/>
    <col min="7" max="7" width="9.625" style="0" customWidth="1"/>
    <col min="8" max="8" width="8.875" style="0" hidden="1" customWidth="1"/>
    <col min="9" max="9" width="9.125" style="0" hidden="1" customWidth="1"/>
  </cols>
  <sheetData>
    <row r="1" spans="1:6" ht="18">
      <c r="A1" s="476" t="s">
        <v>418</v>
      </c>
      <c r="B1" s="476"/>
      <c r="C1" s="476"/>
      <c r="D1" s="476"/>
      <c r="E1" s="476"/>
      <c r="F1" s="476"/>
    </row>
    <row r="2" spans="2:4" ht="3" customHeight="1">
      <c r="B2" s="2"/>
      <c r="C2" s="2"/>
      <c r="D2" s="2"/>
    </row>
    <row r="3" ht="12.75" hidden="1"/>
    <row r="4" spans="1:7" ht="36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262</v>
      </c>
      <c r="F4" s="171" t="s">
        <v>419</v>
      </c>
      <c r="G4" s="20" t="s">
        <v>263</v>
      </c>
    </row>
    <row r="5" spans="1:7" ht="12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8" customHeight="1">
      <c r="A6" s="186" t="s">
        <v>115</v>
      </c>
      <c r="B6" s="168"/>
      <c r="C6" s="19"/>
      <c r="D6" s="182" t="s">
        <v>270</v>
      </c>
      <c r="E6" s="170">
        <f>SUM(E9+E7)</f>
        <v>26080.95</v>
      </c>
      <c r="F6" s="170">
        <f>SUM(F9+F7)</f>
        <v>26789.3</v>
      </c>
      <c r="G6" s="428">
        <f>SUM(F6/E6*100%)</f>
        <v>1.0271596701807257</v>
      </c>
    </row>
    <row r="7" spans="1:7" ht="18" customHeight="1">
      <c r="A7" s="186"/>
      <c r="B7" s="186" t="s">
        <v>116</v>
      </c>
      <c r="C7" s="19"/>
      <c r="D7" s="182" t="s">
        <v>354</v>
      </c>
      <c r="E7" s="170">
        <f>SUM(E8)</f>
        <v>3000</v>
      </c>
      <c r="F7" s="170">
        <f>SUM(F8)</f>
        <v>3708.35</v>
      </c>
      <c r="G7" s="173">
        <f aca="true" t="shared" si="0" ref="G7:G77">SUM(F7/E7*100%)</f>
        <v>1.2361166666666665</v>
      </c>
    </row>
    <row r="8" spans="1:7" ht="18" customHeight="1">
      <c r="A8" s="186"/>
      <c r="B8" s="168"/>
      <c r="C8" s="427" t="s">
        <v>302</v>
      </c>
      <c r="D8" s="136" t="s">
        <v>303</v>
      </c>
      <c r="E8" s="169">
        <v>3000</v>
      </c>
      <c r="F8" s="169">
        <v>3708.35</v>
      </c>
      <c r="G8" s="173">
        <f t="shared" si="0"/>
        <v>1.2361166666666665</v>
      </c>
    </row>
    <row r="9" spans="1:7" ht="18" customHeight="1">
      <c r="A9" s="168"/>
      <c r="B9" s="186" t="s">
        <v>132</v>
      </c>
      <c r="C9" s="19"/>
      <c r="D9" s="182" t="s">
        <v>133</v>
      </c>
      <c r="E9" s="170">
        <f>SUM(E10:E10)</f>
        <v>23080.95</v>
      </c>
      <c r="F9" s="170">
        <f>SUM(F10:F10)</f>
        <v>23080.95</v>
      </c>
      <c r="G9" s="173">
        <f t="shared" si="0"/>
        <v>1</v>
      </c>
    </row>
    <row r="10" spans="1:7" ht="25.5" customHeight="1">
      <c r="A10" s="167"/>
      <c r="B10" s="167"/>
      <c r="C10" s="167">
        <v>2010</v>
      </c>
      <c r="D10" s="81" t="s">
        <v>327</v>
      </c>
      <c r="E10" s="169">
        <v>23080.95</v>
      </c>
      <c r="F10" s="169">
        <v>23080.95</v>
      </c>
      <c r="G10" s="172">
        <f t="shared" si="0"/>
        <v>1</v>
      </c>
    </row>
    <row r="11" spans="1:7" ht="16.5" customHeight="1">
      <c r="A11" s="147" t="s">
        <v>193</v>
      </c>
      <c r="B11" s="148"/>
      <c r="C11" s="134"/>
      <c r="D11" s="134" t="s">
        <v>194</v>
      </c>
      <c r="E11" s="50">
        <f>SUM(E12)</f>
        <v>1000</v>
      </c>
      <c r="F11" s="50">
        <f>SUM(F12)</f>
        <v>924.91</v>
      </c>
      <c r="G11" s="173">
        <f t="shared" si="0"/>
        <v>0.92491</v>
      </c>
    </row>
    <row r="12" spans="1:7" ht="16.5" customHeight="1">
      <c r="A12" s="147"/>
      <c r="B12" s="148" t="s">
        <v>195</v>
      </c>
      <c r="C12" s="134"/>
      <c r="D12" s="134" t="s">
        <v>196</v>
      </c>
      <c r="E12" s="50">
        <f>SUM(E13)</f>
        <v>1000</v>
      </c>
      <c r="F12" s="50">
        <f>SUM(F13)</f>
        <v>924.91</v>
      </c>
      <c r="G12" s="173">
        <f t="shared" si="0"/>
        <v>0.92491</v>
      </c>
    </row>
    <row r="13" spans="1:7" ht="15.75" customHeight="1">
      <c r="A13" s="149"/>
      <c r="B13" s="150"/>
      <c r="C13" s="151" t="s">
        <v>197</v>
      </c>
      <c r="D13" s="81" t="s">
        <v>271</v>
      </c>
      <c r="E13" s="155">
        <v>1000</v>
      </c>
      <c r="F13" s="155">
        <v>924.91</v>
      </c>
      <c r="G13" s="172">
        <f t="shared" si="0"/>
        <v>0.92491</v>
      </c>
    </row>
    <row r="14" spans="1:7" ht="16.5" customHeight="1">
      <c r="A14" s="147" t="s">
        <v>138</v>
      </c>
      <c r="B14" s="148"/>
      <c r="C14" s="134"/>
      <c r="D14" s="135" t="s">
        <v>139</v>
      </c>
      <c r="E14" s="50">
        <f>SUM(E15)</f>
        <v>19757</v>
      </c>
      <c r="F14" s="50">
        <f>SUM(F15)</f>
        <v>23691.94</v>
      </c>
      <c r="G14" s="173">
        <f t="shared" si="0"/>
        <v>1.199166877562383</v>
      </c>
    </row>
    <row r="15" spans="1:7" ht="16.5" customHeight="1">
      <c r="A15" s="147"/>
      <c r="B15" s="148" t="s">
        <v>297</v>
      </c>
      <c r="C15" s="134"/>
      <c r="D15" s="135" t="s">
        <v>144</v>
      </c>
      <c r="E15" s="50">
        <f>SUM(E16:E18)</f>
        <v>19757</v>
      </c>
      <c r="F15" s="50">
        <f>SUM(F16:F18)</f>
        <v>23691.94</v>
      </c>
      <c r="G15" s="173">
        <f t="shared" si="0"/>
        <v>1.199166877562383</v>
      </c>
    </row>
    <row r="16" spans="1:7" ht="16.5" customHeight="1">
      <c r="A16" s="149"/>
      <c r="B16" s="150"/>
      <c r="C16" s="151" t="s">
        <v>198</v>
      </c>
      <c r="D16" s="81" t="s">
        <v>199</v>
      </c>
      <c r="E16" s="155">
        <v>12000</v>
      </c>
      <c r="F16" s="155">
        <v>14254.71</v>
      </c>
      <c r="G16" s="172">
        <f t="shared" si="0"/>
        <v>1.1878925</v>
      </c>
    </row>
    <row r="17" spans="1:7" ht="16.5" customHeight="1">
      <c r="A17" s="149"/>
      <c r="B17" s="150"/>
      <c r="C17" s="151" t="s">
        <v>209</v>
      </c>
      <c r="D17" s="81" t="s">
        <v>210</v>
      </c>
      <c r="E17" s="155">
        <v>757</v>
      </c>
      <c r="F17" s="155">
        <v>706.77</v>
      </c>
      <c r="G17" s="172">
        <f t="shared" si="0"/>
        <v>0.9336459709379128</v>
      </c>
    </row>
    <row r="18" spans="1:7" ht="16.5" customHeight="1">
      <c r="A18" s="149"/>
      <c r="B18" s="150"/>
      <c r="C18" s="151" t="s">
        <v>302</v>
      </c>
      <c r="D18" s="136" t="s">
        <v>303</v>
      </c>
      <c r="E18" s="155">
        <v>7000</v>
      </c>
      <c r="F18" s="155">
        <v>8730.46</v>
      </c>
      <c r="G18" s="172">
        <f t="shared" si="0"/>
        <v>1.2472085714285712</v>
      </c>
    </row>
    <row r="19" spans="1:7" ht="17.25" customHeight="1">
      <c r="A19" s="147" t="s">
        <v>200</v>
      </c>
      <c r="B19" s="148"/>
      <c r="C19" s="134"/>
      <c r="D19" s="135" t="s">
        <v>145</v>
      </c>
      <c r="E19" s="50">
        <f>SUM(E20)</f>
        <v>55500.66</v>
      </c>
      <c r="F19" s="50">
        <f>SUM(F20)</f>
        <v>54140.82</v>
      </c>
      <c r="G19" s="173">
        <f t="shared" si="0"/>
        <v>0.9754986697455489</v>
      </c>
    </row>
    <row r="20" spans="1:7" ht="16.5" customHeight="1">
      <c r="A20" s="82"/>
      <c r="B20" s="152">
        <v>70005</v>
      </c>
      <c r="C20" s="135"/>
      <c r="D20" s="135" t="s">
        <v>146</v>
      </c>
      <c r="E20" s="50">
        <f>SUM(E21:E23)</f>
        <v>55500.66</v>
      </c>
      <c r="F20" s="50">
        <f>SUM(F21:F23)</f>
        <v>54140.82</v>
      </c>
      <c r="G20" s="173">
        <f t="shared" si="0"/>
        <v>0.9754986697455489</v>
      </c>
    </row>
    <row r="21" spans="1:7" ht="18" customHeight="1">
      <c r="A21" s="83"/>
      <c r="B21" s="153"/>
      <c r="C21" s="151" t="s">
        <v>201</v>
      </c>
      <c r="D21" s="81" t="s">
        <v>202</v>
      </c>
      <c r="E21" s="155">
        <v>5000</v>
      </c>
      <c r="F21" s="155">
        <v>5347.36</v>
      </c>
      <c r="G21" s="172">
        <f t="shared" si="0"/>
        <v>1.069472</v>
      </c>
    </row>
    <row r="22" spans="1:7" ht="24.75" customHeight="1">
      <c r="A22" s="83"/>
      <c r="B22" s="153"/>
      <c r="C22" s="151" t="s">
        <v>203</v>
      </c>
      <c r="D22" s="81" t="s">
        <v>204</v>
      </c>
      <c r="E22" s="155">
        <v>50000</v>
      </c>
      <c r="F22" s="155">
        <v>48114.89</v>
      </c>
      <c r="G22" s="172">
        <f t="shared" si="0"/>
        <v>0.9622978</v>
      </c>
    </row>
    <row r="23" spans="1:7" ht="17.25" customHeight="1">
      <c r="A23" s="83"/>
      <c r="B23" s="153"/>
      <c r="C23" s="151" t="s">
        <v>209</v>
      </c>
      <c r="D23" s="81" t="s">
        <v>210</v>
      </c>
      <c r="E23" s="155">
        <v>500.66</v>
      </c>
      <c r="F23" s="155">
        <v>678.57</v>
      </c>
      <c r="G23" s="172">
        <f t="shared" si="0"/>
        <v>1.3553509367634722</v>
      </c>
    </row>
    <row r="24" spans="1:7" ht="18.75" customHeight="1">
      <c r="A24" s="82">
        <v>750</v>
      </c>
      <c r="B24" s="152"/>
      <c r="C24" s="134"/>
      <c r="D24" s="135" t="s">
        <v>205</v>
      </c>
      <c r="E24" s="50">
        <f>SUM(E25+E28)</f>
        <v>49163</v>
      </c>
      <c r="F24" s="50">
        <f>SUM(F25+F28)</f>
        <v>50773.06</v>
      </c>
      <c r="G24" s="173">
        <f t="shared" si="0"/>
        <v>1.0327494253808758</v>
      </c>
    </row>
    <row r="25" spans="1:7" ht="16.5" customHeight="1">
      <c r="A25" s="82"/>
      <c r="B25" s="152">
        <v>75011</v>
      </c>
      <c r="C25" s="134"/>
      <c r="D25" s="135" t="s">
        <v>151</v>
      </c>
      <c r="E25" s="50">
        <f>SUM(E26:E27)</f>
        <v>43543</v>
      </c>
      <c r="F25" s="50">
        <f>SUM(F26:F27)</f>
        <v>43450.75</v>
      </c>
      <c r="G25" s="173">
        <f t="shared" si="0"/>
        <v>0.9978814045885677</v>
      </c>
    </row>
    <row r="26" spans="1:7" ht="27.75" customHeight="1">
      <c r="A26" s="83"/>
      <c r="B26" s="153"/>
      <c r="C26" s="151" t="s">
        <v>206</v>
      </c>
      <c r="D26" s="81" t="s">
        <v>328</v>
      </c>
      <c r="E26" s="155">
        <v>43443</v>
      </c>
      <c r="F26" s="155">
        <v>43443</v>
      </c>
      <c r="G26" s="172">
        <f t="shared" si="0"/>
        <v>1</v>
      </c>
    </row>
    <row r="27" spans="1:7" ht="27" customHeight="1">
      <c r="A27" s="83"/>
      <c r="B27" s="153"/>
      <c r="C27" s="151" t="s">
        <v>207</v>
      </c>
      <c r="D27" s="81" t="s">
        <v>208</v>
      </c>
      <c r="E27" s="155">
        <v>100</v>
      </c>
      <c r="F27" s="155">
        <v>7.75</v>
      </c>
      <c r="G27" s="172">
        <f t="shared" si="0"/>
        <v>0.0775</v>
      </c>
    </row>
    <row r="28" spans="1:7" ht="16.5" customHeight="1">
      <c r="A28" s="83"/>
      <c r="B28" s="152">
        <v>75023</v>
      </c>
      <c r="C28" s="134"/>
      <c r="D28" s="135" t="s">
        <v>153</v>
      </c>
      <c r="E28" s="50">
        <f>SUM(E29:E30)</f>
        <v>5620</v>
      </c>
      <c r="F28" s="50">
        <f>SUM(F29:F30)</f>
        <v>7322.31</v>
      </c>
      <c r="G28" s="173">
        <f t="shared" si="0"/>
        <v>1.3029021352313168</v>
      </c>
    </row>
    <row r="29" spans="1:7" ht="15.75" customHeight="1">
      <c r="A29" s="83"/>
      <c r="B29" s="153"/>
      <c r="C29" s="151" t="s">
        <v>209</v>
      </c>
      <c r="D29" s="81" t="s">
        <v>210</v>
      </c>
      <c r="E29" s="155">
        <v>5120</v>
      </c>
      <c r="F29" s="155">
        <v>6170.81</v>
      </c>
      <c r="G29" s="172">
        <f t="shared" si="0"/>
        <v>1.205236328125</v>
      </c>
    </row>
    <row r="30" spans="1:7" ht="15.75" customHeight="1">
      <c r="A30" s="83"/>
      <c r="B30" s="153"/>
      <c r="C30" s="151" t="s">
        <v>302</v>
      </c>
      <c r="D30" s="136" t="s">
        <v>303</v>
      </c>
      <c r="E30" s="155">
        <v>500</v>
      </c>
      <c r="F30" s="155">
        <v>1151.5</v>
      </c>
      <c r="G30" s="172">
        <f t="shared" si="0"/>
        <v>2.303</v>
      </c>
    </row>
    <row r="31" spans="1:7" ht="26.25" customHeight="1">
      <c r="A31" s="82">
        <v>751</v>
      </c>
      <c r="B31" s="152"/>
      <c r="C31" s="134"/>
      <c r="D31" s="135" t="s">
        <v>211</v>
      </c>
      <c r="E31" s="50">
        <f>SUM(E32+E38+E34+E36)</f>
        <v>78867</v>
      </c>
      <c r="F31" s="50">
        <f>SUM(F32+F38+F34+F36)</f>
        <v>62858</v>
      </c>
      <c r="G31" s="173">
        <f t="shared" si="0"/>
        <v>0.7970126922540479</v>
      </c>
    </row>
    <row r="32" spans="1:7" ht="21" customHeight="1">
      <c r="A32" s="82"/>
      <c r="B32" s="135">
        <v>75101</v>
      </c>
      <c r="C32" s="154"/>
      <c r="D32" s="135" t="s">
        <v>212</v>
      </c>
      <c r="E32" s="50">
        <f>SUM(E33)</f>
        <v>913</v>
      </c>
      <c r="F32" s="50">
        <f>SUM(F33)</f>
        <v>913</v>
      </c>
      <c r="G32" s="173">
        <f t="shared" si="0"/>
        <v>1</v>
      </c>
    </row>
    <row r="33" spans="1:7" ht="26.25" customHeight="1">
      <c r="A33" s="83"/>
      <c r="B33" s="81"/>
      <c r="C33" s="151">
        <v>2010</v>
      </c>
      <c r="D33" s="81" t="s">
        <v>327</v>
      </c>
      <c r="E33" s="155">
        <v>913</v>
      </c>
      <c r="F33" s="155">
        <v>913</v>
      </c>
      <c r="G33" s="172">
        <f t="shared" si="0"/>
        <v>1</v>
      </c>
    </row>
    <row r="34" spans="1:7" ht="26.25" customHeight="1">
      <c r="A34" s="83"/>
      <c r="B34" s="135">
        <v>75108</v>
      </c>
      <c r="C34" s="134"/>
      <c r="D34" s="135" t="s">
        <v>445</v>
      </c>
      <c r="E34" s="50">
        <f>SUM(E35)</f>
        <v>14257</v>
      </c>
      <c r="F34" s="50">
        <f>SUM(F35)</f>
        <v>13297</v>
      </c>
      <c r="G34" s="173">
        <f t="shared" si="0"/>
        <v>0.9326646559584766</v>
      </c>
    </row>
    <row r="35" spans="1:7" ht="26.25" customHeight="1">
      <c r="A35" s="83"/>
      <c r="B35" s="81"/>
      <c r="C35" s="151">
        <v>2010</v>
      </c>
      <c r="D35" s="81" t="s">
        <v>327</v>
      </c>
      <c r="E35" s="155">
        <v>14257</v>
      </c>
      <c r="F35" s="155">
        <v>13297</v>
      </c>
      <c r="G35" s="172">
        <f t="shared" si="0"/>
        <v>0.9326646559584766</v>
      </c>
    </row>
    <row r="36" spans="1:7" ht="26.25" customHeight="1">
      <c r="A36" s="83"/>
      <c r="B36" s="135">
        <v>75109</v>
      </c>
      <c r="C36" s="134"/>
      <c r="D36" s="135" t="s">
        <v>446</v>
      </c>
      <c r="E36" s="50">
        <f>SUM(E37)</f>
        <v>49280</v>
      </c>
      <c r="F36" s="50">
        <f>SUM(F37)</f>
        <v>34231</v>
      </c>
      <c r="G36" s="173">
        <f t="shared" si="0"/>
        <v>0.6946225649350649</v>
      </c>
    </row>
    <row r="37" spans="1:7" ht="26.25" customHeight="1">
      <c r="A37" s="83"/>
      <c r="B37" s="81"/>
      <c r="C37" s="151">
        <v>2010</v>
      </c>
      <c r="D37" s="81" t="s">
        <v>327</v>
      </c>
      <c r="E37" s="155">
        <v>49280</v>
      </c>
      <c r="F37" s="155">
        <v>34231</v>
      </c>
      <c r="G37" s="172">
        <f t="shared" si="0"/>
        <v>0.6946225649350649</v>
      </c>
    </row>
    <row r="38" spans="1:7" ht="17.25" customHeight="1">
      <c r="A38" s="83"/>
      <c r="B38" s="135">
        <v>75113</v>
      </c>
      <c r="C38" s="134"/>
      <c r="D38" s="135" t="s">
        <v>355</v>
      </c>
      <c r="E38" s="50">
        <f>SUM(E39)</f>
        <v>14417</v>
      </c>
      <c r="F38" s="50">
        <f>SUM(F39)</f>
        <v>14417</v>
      </c>
      <c r="G38" s="173">
        <f t="shared" si="0"/>
        <v>1</v>
      </c>
    </row>
    <row r="39" spans="1:7" ht="25.5" customHeight="1">
      <c r="A39" s="83"/>
      <c r="B39" s="81"/>
      <c r="C39" s="151" t="s">
        <v>206</v>
      </c>
      <c r="D39" s="81" t="s">
        <v>327</v>
      </c>
      <c r="E39" s="155">
        <v>14417</v>
      </c>
      <c r="F39" s="155">
        <v>14417</v>
      </c>
      <c r="G39" s="172">
        <f t="shared" si="0"/>
        <v>1</v>
      </c>
    </row>
    <row r="40" spans="1:7" ht="25.5" customHeight="1">
      <c r="A40" s="82">
        <v>756</v>
      </c>
      <c r="B40" s="135"/>
      <c r="C40" s="134"/>
      <c r="D40" s="135" t="s">
        <v>322</v>
      </c>
      <c r="E40" s="50">
        <f>SUM(E41+E43+E50+E60+E68)</f>
        <v>4367232</v>
      </c>
      <c r="F40" s="50">
        <f>SUM(F41+F43+F50+F60+F68)</f>
        <v>4495924.26</v>
      </c>
      <c r="G40" s="173">
        <f t="shared" si="0"/>
        <v>1.0294676948694275</v>
      </c>
    </row>
    <row r="41" spans="1:7" ht="16.5" customHeight="1">
      <c r="A41" s="83"/>
      <c r="B41" s="135">
        <v>75601</v>
      </c>
      <c r="C41" s="134"/>
      <c r="D41" s="135" t="s">
        <v>213</v>
      </c>
      <c r="E41" s="50">
        <f>SUM(E42)</f>
        <v>2000</v>
      </c>
      <c r="F41" s="50">
        <f>SUM(F42)</f>
        <v>60</v>
      </c>
      <c r="G41" s="173">
        <f t="shared" si="0"/>
        <v>0.03</v>
      </c>
    </row>
    <row r="42" spans="1:7" ht="16.5" customHeight="1">
      <c r="A42" s="83"/>
      <c r="B42" s="81"/>
      <c r="C42" s="151" t="s">
        <v>214</v>
      </c>
      <c r="D42" s="81" t="s">
        <v>215</v>
      </c>
      <c r="E42" s="155">
        <v>2000</v>
      </c>
      <c r="F42" s="155">
        <v>60</v>
      </c>
      <c r="G42" s="172">
        <f t="shared" si="0"/>
        <v>0.03</v>
      </c>
    </row>
    <row r="43" spans="1:7" ht="27.75" customHeight="1">
      <c r="A43" s="83"/>
      <c r="B43" s="135">
        <v>75615</v>
      </c>
      <c r="C43" s="134"/>
      <c r="D43" s="135" t="s">
        <v>216</v>
      </c>
      <c r="E43" s="50">
        <f>SUM(E44:E49)</f>
        <v>969100</v>
      </c>
      <c r="F43" s="50">
        <f>SUM(F44:F49)</f>
        <v>1039864.2</v>
      </c>
      <c r="G43" s="173">
        <f t="shared" si="0"/>
        <v>1.0730205345165618</v>
      </c>
    </row>
    <row r="44" spans="1:7" ht="16.5" customHeight="1">
      <c r="A44" s="83"/>
      <c r="B44" s="81"/>
      <c r="C44" s="151" t="s">
        <v>217</v>
      </c>
      <c r="D44" s="81" t="s">
        <v>218</v>
      </c>
      <c r="E44" s="155">
        <v>900000</v>
      </c>
      <c r="F44" s="155">
        <v>970931</v>
      </c>
      <c r="G44" s="172">
        <f t="shared" si="0"/>
        <v>1.0788122222222223</v>
      </c>
    </row>
    <row r="45" spans="1:7" ht="15" customHeight="1">
      <c r="A45" s="83"/>
      <c r="B45" s="81"/>
      <c r="C45" s="151" t="s">
        <v>219</v>
      </c>
      <c r="D45" s="81" t="s">
        <v>220</v>
      </c>
      <c r="E45" s="155">
        <v>1000</v>
      </c>
      <c r="F45" s="155">
        <v>881</v>
      </c>
      <c r="G45" s="172">
        <f t="shared" si="0"/>
        <v>0.881</v>
      </c>
    </row>
    <row r="46" spans="1:7" ht="15.75" customHeight="1">
      <c r="A46" s="83"/>
      <c r="B46" s="81"/>
      <c r="C46" s="151" t="s">
        <v>221</v>
      </c>
      <c r="D46" s="81" t="s">
        <v>222</v>
      </c>
      <c r="E46" s="155">
        <v>60000</v>
      </c>
      <c r="F46" s="155">
        <v>59375</v>
      </c>
      <c r="G46" s="172">
        <f t="shared" si="0"/>
        <v>0.9895833333333334</v>
      </c>
    </row>
    <row r="47" spans="1:7" ht="16.5" customHeight="1">
      <c r="A47" s="83"/>
      <c r="B47" s="81"/>
      <c r="C47" s="151" t="s">
        <v>223</v>
      </c>
      <c r="D47" s="81" t="s">
        <v>323</v>
      </c>
      <c r="E47" s="155">
        <v>4000</v>
      </c>
      <c r="F47" s="155">
        <v>5433</v>
      </c>
      <c r="G47" s="172">
        <f t="shared" si="0"/>
        <v>1.35825</v>
      </c>
    </row>
    <row r="48" spans="1:7" ht="16.5" customHeight="1">
      <c r="A48" s="83"/>
      <c r="B48" s="81"/>
      <c r="C48" s="151" t="s">
        <v>198</v>
      </c>
      <c r="D48" s="81" t="s">
        <v>199</v>
      </c>
      <c r="E48" s="155">
        <v>100</v>
      </c>
      <c r="F48" s="155">
        <v>113.2</v>
      </c>
      <c r="G48" s="172">
        <f t="shared" si="0"/>
        <v>1.1320000000000001</v>
      </c>
    </row>
    <row r="49" spans="1:7" ht="16.5" customHeight="1">
      <c r="A49" s="83"/>
      <c r="B49" s="81"/>
      <c r="C49" s="151" t="s">
        <v>224</v>
      </c>
      <c r="D49" s="81" t="s">
        <v>225</v>
      </c>
      <c r="E49" s="155">
        <v>4000</v>
      </c>
      <c r="F49" s="155">
        <v>3131</v>
      </c>
      <c r="G49" s="172">
        <f t="shared" si="0"/>
        <v>0.78275</v>
      </c>
    </row>
    <row r="50" spans="1:7" ht="24" customHeight="1">
      <c r="A50" s="83"/>
      <c r="B50" s="135">
        <v>75616</v>
      </c>
      <c r="C50" s="134"/>
      <c r="D50" s="135" t="s">
        <v>226</v>
      </c>
      <c r="E50" s="50">
        <f>SUM(E51:E59)</f>
        <v>543100</v>
      </c>
      <c r="F50" s="50">
        <f>SUM(F51:F59)</f>
        <v>605450.15</v>
      </c>
      <c r="G50" s="173">
        <f t="shared" si="0"/>
        <v>1.1148041797090775</v>
      </c>
    </row>
    <row r="51" spans="1:7" ht="15.75" customHeight="1">
      <c r="A51" s="83"/>
      <c r="B51" s="81"/>
      <c r="C51" s="151" t="s">
        <v>217</v>
      </c>
      <c r="D51" s="81" t="s">
        <v>218</v>
      </c>
      <c r="E51" s="155">
        <v>245000</v>
      </c>
      <c r="F51" s="155">
        <v>302766.53</v>
      </c>
      <c r="G51" s="172">
        <f t="shared" si="0"/>
        <v>1.235781755102041</v>
      </c>
    </row>
    <row r="52" spans="1:7" ht="15.75" customHeight="1">
      <c r="A52" s="83"/>
      <c r="B52" s="81"/>
      <c r="C52" s="151" t="s">
        <v>219</v>
      </c>
      <c r="D52" s="81" t="s">
        <v>220</v>
      </c>
      <c r="E52" s="155">
        <v>170000</v>
      </c>
      <c r="F52" s="155">
        <v>157857.83</v>
      </c>
      <c r="G52" s="172">
        <f t="shared" si="0"/>
        <v>0.9285754705882352</v>
      </c>
    </row>
    <row r="53" spans="1:7" ht="15.75" customHeight="1">
      <c r="A53" s="83"/>
      <c r="B53" s="81"/>
      <c r="C53" s="151" t="s">
        <v>221</v>
      </c>
      <c r="D53" s="81" t="s">
        <v>222</v>
      </c>
      <c r="E53" s="155">
        <v>10000</v>
      </c>
      <c r="F53" s="155">
        <v>11858.68</v>
      </c>
      <c r="G53" s="172">
        <f t="shared" si="0"/>
        <v>1.185868</v>
      </c>
    </row>
    <row r="54" spans="1:7" ht="15.75" customHeight="1">
      <c r="A54" s="83"/>
      <c r="B54" s="81"/>
      <c r="C54" s="151" t="s">
        <v>223</v>
      </c>
      <c r="D54" s="81" t="s">
        <v>323</v>
      </c>
      <c r="E54" s="155">
        <v>42000</v>
      </c>
      <c r="F54" s="155">
        <v>51390.33</v>
      </c>
      <c r="G54" s="172">
        <f t="shared" si="0"/>
        <v>1.2235792857142858</v>
      </c>
    </row>
    <row r="55" spans="1:7" ht="16.5" customHeight="1">
      <c r="A55" s="83"/>
      <c r="B55" s="81"/>
      <c r="C55" s="151" t="s">
        <v>227</v>
      </c>
      <c r="D55" s="81" t="s">
        <v>228</v>
      </c>
      <c r="E55" s="155">
        <v>15000</v>
      </c>
      <c r="F55" s="155">
        <v>12023</v>
      </c>
      <c r="G55" s="172">
        <f t="shared" si="0"/>
        <v>0.8015333333333333</v>
      </c>
    </row>
    <row r="56" spans="1:7" ht="17.25" customHeight="1">
      <c r="A56" s="83"/>
      <c r="B56" s="81"/>
      <c r="C56" s="151" t="s">
        <v>229</v>
      </c>
      <c r="D56" s="81" t="s">
        <v>230</v>
      </c>
      <c r="E56" s="155">
        <v>500</v>
      </c>
      <c r="F56" s="155">
        <v>400</v>
      </c>
      <c r="G56" s="172">
        <f t="shared" si="0"/>
        <v>0.8</v>
      </c>
    </row>
    <row r="57" spans="1:7" ht="18" customHeight="1">
      <c r="A57" s="83"/>
      <c r="B57" s="81"/>
      <c r="C57" s="151" t="s">
        <v>231</v>
      </c>
      <c r="D57" s="81" t="s">
        <v>232</v>
      </c>
      <c r="E57" s="155">
        <v>50000</v>
      </c>
      <c r="F57" s="155">
        <v>48302</v>
      </c>
      <c r="G57" s="172">
        <f t="shared" si="0"/>
        <v>0.96604</v>
      </c>
    </row>
    <row r="58" spans="1:7" ht="16.5" customHeight="1">
      <c r="A58" s="83"/>
      <c r="B58" s="81"/>
      <c r="C58" s="151" t="s">
        <v>198</v>
      </c>
      <c r="D58" s="81" t="s">
        <v>199</v>
      </c>
      <c r="E58" s="155">
        <v>2600</v>
      </c>
      <c r="F58" s="155">
        <v>4265.43</v>
      </c>
      <c r="G58" s="172">
        <f t="shared" si="0"/>
        <v>1.6405500000000002</v>
      </c>
    </row>
    <row r="59" spans="1:7" ht="15.75" customHeight="1">
      <c r="A59" s="83"/>
      <c r="B59" s="81"/>
      <c r="C59" s="151" t="s">
        <v>224</v>
      </c>
      <c r="D59" s="81" t="s">
        <v>225</v>
      </c>
      <c r="E59" s="155">
        <v>8000</v>
      </c>
      <c r="F59" s="155">
        <v>16586.35</v>
      </c>
      <c r="G59" s="172">
        <f t="shared" si="0"/>
        <v>2.07329375</v>
      </c>
    </row>
    <row r="60" spans="1:7" ht="24.75" customHeight="1">
      <c r="A60" s="83"/>
      <c r="B60" s="135">
        <v>75618</v>
      </c>
      <c r="C60" s="134"/>
      <c r="D60" s="135" t="s">
        <v>233</v>
      </c>
      <c r="E60" s="50">
        <f>SUM(E61:E67)</f>
        <v>861300</v>
      </c>
      <c r="F60" s="50">
        <f>SUM(F61:F67)</f>
        <v>836536.71</v>
      </c>
      <c r="G60" s="173">
        <f t="shared" si="0"/>
        <v>0.9712489376523858</v>
      </c>
    </row>
    <row r="61" spans="1:7" ht="15.75" customHeight="1">
      <c r="A61" s="83"/>
      <c r="B61" s="81"/>
      <c r="C61" s="151" t="s">
        <v>234</v>
      </c>
      <c r="D61" s="81" t="s">
        <v>235</v>
      </c>
      <c r="E61" s="155">
        <v>500</v>
      </c>
      <c r="F61" s="155">
        <v>1706.98</v>
      </c>
      <c r="G61" s="172">
        <f t="shared" si="0"/>
        <v>3.41396</v>
      </c>
    </row>
    <row r="62" spans="1:7" ht="16.5" customHeight="1">
      <c r="A62" s="83"/>
      <c r="B62" s="81"/>
      <c r="C62" s="151" t="s">
        <v>236</v>
      </c>
      <c r="D62" s="81" t="s">
        <v>237</v>
      </c>
      <c r="E62" s="155">
        <v>10000</v>
      </c>
      <c r="F62" s="155">
        <v>9644</v>
      </c>
      <c r="G62" s="172">
        <f t="shared" si="0"/>
        <v>0.9644</v>
      </c>
    </row>
    <row r="63" spans="1:7" ht="17.25" customHeight="1">
      <c r="A63" s="83"/>
      <c r="B63" s="81"/>
      <c r="C63" s="151" t="s">
        <v>238</v>
      </c>
      <c r="D63" s="81" t="s">
        <v>239</v>
      </c>
      <c r="E63" s="155">
        <v>518000</v>
      </c>
      <c r="F63" s="155">
        <v>518149.8</v>
      </c>
      <c r="G63" s="172">
        <f t="shared" si="0"/>
        <v>1.0002891891891892</v>
      </c>
    </row>
    <row r="64" spans="1:7" ht="16.5" customHeight="1">
      <c r="A64" s="83"/>
      <c r="B64" s="81"/>
      <c r="C64" s="151" t="s">
        <v>240</v>
      </c>
      <c r="D64" s="81" t="s">
        <v>324</v>
      </c>
      <c r="E64" s="155">
        <v>60000</v>
      </c>
      <c r="F64" s="155">
        <v>51777.03</v>
      </c>
      <c r="G64" s="172">
        <f t="shared" si="0"/>
        <v>0.8629505</v>
      </c>
    </row>
    <row r="65" spans="1:7" ht="18" customHeight="1">
      <c r="A65" s="83"/>
      <c r="B65" s="81"/>
      <c r="C65" s="151" t="s">
        <v>197</v>
      </c>
      <c r="D65" s="81" t="s">
        <v>271</v>
      </c>
      <c r="E65" s="155">
        <v>266000</v>
      </c>
      <c r="F65" s="155">
        <v>247761.94</v>
      </c>
      <c r="G65" s="172">
        <f t="shared" si="0"/>
        <v>0.9314358646616542</v>
      </c>
    </row>
    <row r="66" spans="1:7" ht="18" customHeight="1">
      <c r="A66" s="83"/>
      <c r="B66" s="81"/>
      <c r="C66" s="151" t="s">
        <v>198</v>
      </c>
      <c r="D66" s="81" t="s">
        <v>199</v>
      </c>
      <c r="E66" s="155">
        <v>2300</v>
      </c>
      <c r="F66" s="155">
        <v>3205.5</v>
      </c>
      <c r="G66" s="172">
        <f t="shared" si="0"/>
        <v>1.393695652173913</v>
      </c>
    </row>
    <row r="67" spans="1:7" ht="15.75" customHeight="1">
      <c r="A67" s="83"/>
      <c r="B67" s="81"/>
      <c r="C67" s="151" t="s">
        <v>224</v>
      </c>
      <c r="D67" s="81" t="s">
        <v>225</v>
      </c>
      <c r="E67" s="155">
        <v>4500</v>
      </c>
      <c r="F67" s="155">
        <v>4291.46</v>
      </c>
      <c r="G67" s="172">
        <f t="shared" si="0"/>
        <v>0.9536577777777778</v>
      </c>
    </row>
    <row r="68" spans="1:7" ht="16.5" customHeight="1">
      <c r="A68" s="83"/>
      <c r="B68" s="135">
        <v>75621</v>
      </c>
      <c r="C68" s="134"/>
      <c r="D68" s="135" t="s">
        <v>326</v>
      </c>
      <c r="E68" s="50">
        <f>SUM(E69:E70)</f>
        <v>1991732</v>
      </c>
      <c r="F68" s="50">
        <f>SUM(F69:F70)</f>
        <v>2014013.2</v>
      </c>
      <c r="G68" s="173">
        <f t="shared" si="0"/>
        <v>1.011186846423113</v>
      </c>
    </row>
    <row r="69" spans="1:7" ht="16.5" customHeight="1">
      <c r="A69" s="83"/>
      <c r="B69" s="81"/>
      <c r="C69" s="151" t="s">
        <v>241</v>
      </c>
      <c r="D69" s="81" t="s">
        <v>242</v>
      </c>
      <c r="E69" s="155">
        <v>1986732</v>
      </c>
      <c r="F69" s="155">
        <v>2008782</v>
      </c>
      <c r="G69" s="172">
        <f t="shared" si="0"/>
        <v>1.011098628300143</v>
      </c>
    </row>
    <row r="70" spans="1:7" ht="16.5" customHeight="1">
      <c r="A70" s="83"/>
      <c r="B70" s="81"/>
      <c r="C70" s="151" t="s">
        <v>243</v>
      </c>
      <c r="D70" s="81" t="s">
        <v>244</v>
      </c>
      <c r="E70" s="155">
        <v>5000</v>
      </c>
      <c r="F70" s="155">
        <v>5231.2</v>
      </c>
      <c r="G70" s="172">
        <f t="shared" si="0"/>
        <v>1.04624</v>
      </c>
    </row>
    <row r="71" spans="1:7" ht="15.75" customHeight="1">
      <c r="A71" s="82">
        <v>758</v>
      </c>
      <c r="B71" s="135"/>
      <c r="C71" s="134"/>
      <c r="D71" s="135" t="s">
        <v>165</v>
      </c>
      <c r="E71" s="50">
        <f>SUM(E72+E74+E76)</f>
        <v>6681955</v>
      </c>
      <c r="F71" s="50">
        <f>SUM(F72+F74+F76)</f>
        <v>6681955</v>
      </c>
      <c r="G71" s="173">
        <f t="shared" si="0"/>
        <v>1</v>
      </c>
    </row>
    <row r="72" spans="1:7" ht="17.25" customHeight="1">
      <c r="A72" s="82"/>
      <c r="B72" s="135">
        <v>75801</v>
      </c>
      <c r="C72" s="134"/>
      <c r="D72" s="135" t="s">
        <v>325</v>
      </c>
      <c r="E72" s="50">
        <f>SUM(E73)</f>
        <v>4272751</v>
      </c>
      <c r="F72" s="50">
        <f>SUM(F73)</f>
        <v>4272751</v>
      </c>
      <c r="G72" s="173">
        <f t="shared" si="0"/>
        <v>1</v>
      </c>
    </row>
    <row r="73" spans="1:7" ht="18.75" customHeight="1">
      <c r="A73" s="83"/>
      <c r="B73" s="81"/>
      <c r="C73" s="151" t="s">
        <v>245</v>
      </c>
      <c r="D73" s="81" t="s">
        <v>246</v>
      </c>
      <c r="E73" s="155">
        <v>4272751</v>
      </c>
      <c r="F73" s="155">
        <v>4272751</v>
      </c>
      <c r="G73" s="172">
        <f t="shared" si="0"/>
        <v>1</v>
      </c>
    </row>
    <row r="74" spans="1:7" ht="16.5" customHeight="1">
      <c r="A74" s="83"/>
      <c r="B74" s="135">
        <v>75807</v>
      </c>
      <c r="C74" s="134"/>
      <c r="D74" s="135" t="s">
        <v>247</v>
      </c>
      <c r="E74" s="50">
        <f>SUM(E75)</f>
        <v>2283998</v>
      </c>
      <c r="F74" s="50">
        <f>SUM(F75)</f>
        <v>2283998</v>
      </c>
      <c r="G74" s="173">
        <f t="shared" si="0"/>
        <v>1</v>
      </c>
    </row>
    <row r="75" spans="1:7" ht="18" customHeight="1">
      <c r="A75" s="83"/>
      <c r="B75" s="81"/>
      <c r="C75" s="151" t="s">
        <v>245</v>
      </c>
      <c r="D75" s="81" t="s">
        <v>246</v>
      </c>
      <c r="E75" s="155">
        <v>2283998</v>
      </c>
      <c r="F75" s="155">
        <v>2283998</v>
      </c>
      <c r="G75" s="172">
        <f t="shared" si="0"/>
        <v>1</v>
      </c>
    </row>
    <row r="76" spans="1:7" ht="18.75" customHeight="1">
      <c r="A76" s="83"/>
      <c r="B76" s="135">
        <v>75831</v>
      </c>
      <c r="C76" s="134"/>
      <c r="D76" s="135" t="s">
        <v>248</v>
      </c>
      <c r="E76" s="50">
        <f>SUM(E77)</f>
        <v>125206</v>
      </c>
      <c r="F76" s="50">
        <f>SUM(F77)</f>
        <v>125206</v>
      </c>
      <c r="G76" s="173">
        <f t="shared" si="0"/>
        <v>1</v>
      </c>
    </row>
    <row r="77" spans="1:7" ht="18" customHeight="1">
      <c r="A77" s="83"/>
      <c r="B77" s="81"/>
      <c r="C77" s="151" t="s">
        <v>245</v>
      </c>
      <c r="D77" s="81" t="s">
        <v>246</v>
      </c>
      <c r="E77" s="155">
        <v>125206</v>
      </c>
      <c r="F77" s="155">
        <v>125206</v>
      </c>
      <c r="G77" s="172">
        <f t="shared" si="0"/>
        <v>1</v>
      </c>
    </row>
    <row r="78" spans="1:7" ht="17.25" customHeight="1">
      <c r="A78" s="365">
        <v>801</v>
      </c>
      <c r="B78" s="135"/>
      <c r="C78" s="134"/>
      <c r="D78" s="135" t="s">
        <v>167</v>
      </c>
      <c r="E78" s="50">
        <f>SUM(E79+E87+E91+E85)</f>
        <v>270129</v>
      </c>
      <c r="F78" s="50">
        <f>SUM(F79+F87+F91+F85)</f>
        <v>253689.93</v>
      </c>
      <c r="G78" s="173">
        <f aca="true" t="shared" si="1" ref="G78:G131">SUM(F78/E78*100%)</f>
        <v>0.9391436313761202</v>
      </c>
    </row>
    <row r="79" spans="1:7" ht="16.5" customHeight="1">
      <c r="A79" s="82"/>
      <c r="B79" s="135">
        <v>80101</v>
      </c>
      <c r="C79" s="134"/>
      <c r="D79" s="135" t="s">
        <v>168</v>
      </c>
      <c r="E79" s="50">
        <f>SUM(E80:E84)</f>
        <v>35750</v>
      </c>
      <c r="F79" s="50">
        <f>SUM(F80:F84)</f>
        <v>28478.43</v>
      </c>
      <c r="G79" s="173">
        <f t="shared" si="1"/>
        <v>0.7965994405594405</v>
      </c>
    </row>
    <row r="80" spans="1:7" ht="17.25" customHeight="1">
      <c r="A80" s="82"/>
      <c r="B80" s="135"/>
      <c r="C80" s="156" t="s">
        <v>198</v>
      </c>
      <c r="D80" s="81" t="s">
        <v>199</v>
      </c>
      <c r="E80" s="175">
        <v>100</v>
      </c>
      <c r="F80" s="175">
        <v>36</v>
      </c>
      <c r="G80" s="174">
        <f t="shared" si="1"/>
        <v>0.36</v>
      </c>
    </row>
    <row r="81" spans="1:7" ht="24" customHeight="1">
      <c r="A81" s="83"/>
      <c r="B81" s="81"/>
      <c r="C81" s="151" t="s">
        <v>203</v>
      </c>
      <c r="D81" s="81" t="s">
        <v>204</v>
      </c>
      <c r="E81" s="155">
        <v>26000</v>
      </c>
      <c r="F81" s="155">
        <v>17757.46</v>
      </c>
      <c r="G81" s="172">
        <f t="shared" si="1"/>
        <v>0.6829792307692307</v>
      </c>
    </row>
    <row r="82" spans="1:7" ht="18.75" customHeight="1">
      <c r="A82" s="83"/>
      <c r="B82" s="81"/>
      <c r="C82" s="151" t="s">
        <v>209</v>
      </c>
      <c r="D82" s="81" t="s">
        <v>210</v>
      </c>
      <c r="E82" s="155">
        <v>1350</v>
      </c>
      <c r="F82" s="155">
        <v>986.34</v>
      </c>
      <c r="G82" s="172">
        <f t="shared" si="1"/>
        <v>0.7306222222222223</v>
      </c>
    </row>
    <row r="83" spans="1:7" ht="15.75" customHeight="1">
      <c r="A83" s="83"/>
      <c r="B83" s="81"/>
      <c r="C83" s="151" t="s">
        <v>302</v>
      </c>
      <c r="D83" s="136" t="s">
        <v>303</v>
      </c>
      <c r="E83" s="155">
        <v>3000</v>
      </c>
      <c r="F83" s="155">
        <v>4399.16</v>
      </c>
      <c r="G83" s="172">
        <f t="shared" si="1"/>
        <v>1.4663866666666667</v>
      </c>
    </row>
    <row r="84" spans="1:7" ht="30" customHeight="1">
      <c r="A84" s="83"/>
      <c r="B84" s="81"/>
      <c r="C84" s="151" t="s">
        <v>206</v>
      </c>
      <c r="D84" s="81" t="s">
        <v>327</v>
      </c>
      <c r="E84" s="155">
        <v>5300</v>
      </c>
      <c r="F84" s="155">
        <v>5299.47</v>
      </c>
      <c r="G84" s="172">
        <f t="shared" si="1"/>
        <v>0.9999</v>
      </c>
    </row>
    <row r="85" spans="1:7" ht="15.75" customHeight="1">
      <c r="A85" s="83"/>
      <c r="B85" s="135">
        <v>80103</v>
      </c>
      <c r="C85" s="134"/>
      <c r="D85" s="135" t="s">
        <v>169</v>
      </c>
      <c r="E85" s="50">
        <f>SUM(E86)</f>
        <v>83350</v>
      </c>
      <c r="F85" s="50">
        <f>SUM(F86)</f>
        <v>83350</v>
      </c>
      <c r="G85" s="173">
        <f t="shared" si="1"/>
        <v>1</v>
      </c>
    </row>
    <row r="86" spans="1:7" ht="15.75" customHeight="1">
      <c r="A86" s="83"/>
      <c r="B86" s="81"/>
      <c r="C86" s="151" t="s">
        <v>254</v>
      </c>
      <c r="D86" s="81" t="s">
        <v>330</v>
      </c>
      <c r="E86" s="155">
        <v>83350</v>
      </c>
      <c r="F86" s="155">
        <v>83350</v>
      </c>
      <c r="G86" s="172">
        <f t="shared" si="1"/>
        <v>1</v>
      </c>
    </row>
    <row r="87" spans="1:7" ht="19.5" customHeight="1">
      <c r="A87" s="83"/>
      <c r="B87" s="135">
        <v>80104</v>
      </c>
      <c r="C87" s="134"/>
      <c r="D87" s="135" t="s">
        <v>170</v>
      </c>
      <c r="E87" s="50">
        <f>SUM(E88:E90)</f>
        <v>151029</v>
      </c>
      <c r="F87" s="50">
        <f>SUM(F88:F90)</f>
        <v>141846.53</v>
      </c>
      <c r="G87" s="173">
        <f t="shared" si="1"/>
        <v>0.9392006171000271</v>
      </c>
    </row>
    <row r="88" spans="1:7" ht="17.25" customHeight="1">
      <c r="A88" s="83"/>
      <c r="B88" s="81"/>
      <c r="C88" s="151" t="s">
        <v>249</v>
      </c>
      <c r="D88" s="81" t="s">
        <v>250</v>
      </c>
      <c r="E88" s="155">
        <v>49560</v>
      </c>
      <c r="F88" s="155">
        <v>40369.5</v>
      </c>
      <c r="G88" s="172">
        <f t="shared" si="1"/>
        <v>0.8145581113801453</v>
      </c>
    </row>
    <row r="89" spans="1:7" ht="18" customHeight="1">
      <c r="A89" s="83"/>
      <c r="B89" s="81"/>
      <c r="C89" s="151" t="s">
        <v>209</v>
      </c>
      <c r="D89" s="81" t="s">
        <v>210</v>
      </c>
      <c r="E89" s="155">
        <v>0</v>
      </c>
      <c r="F89" s="155">
        <v>8.03</v>
      </c>
      <c r="G89" s="172">
        <v>0</v>
      </c>
    </row>
    <row r="90" spans="1:7" ht="18" customHeight="1">
      <c r="A90" s="83"/>
      <c r="B90" s="81"/>
      <c r="C90" s="151" t="s">
        <v>254</v>
      </c>
      <c r="D90" s="81" t="s">
        <v>330</v>
      </c>
      <c r="E90" s="155">
        <v>101469</v>
      </c>
      <c r="F90" s="155">
        <v>101469</v>
      </c>
      <c r="G90" s="172">
        <f t="shared" si="1"/>
        <v>1</v>
      </c>
    </row>
    <row r="91" spans="1:7" ht="18" customHeight="1">
      <c r="A91" s="83"/>
      <c r="B91" s="135">
        <v>80110</v>
      </c>
      <c r="C91" s="134"/>
      <c r="D91" s="135" t="s">
        <v>171</v>
      </c>
      <c r="E91" s="50">
        <f>SUM(E92:E92)</f>
        <v>0</v>
      </c>
      <c r="F91" s="50">
        <f>SUM(F92:F92)</f>
        <v>14.97</v>
      </c>
      <c r="G91" s="173">
        <v>0</v>
      </c>
    </row>
    <row r="92" spans="1:7" ht="16.5" customHeight="1">
      <c r="A92" s="83"/>
      <c r="B92" s="81"/>
      <c r="C92" s="151" t="s">
        <v>209</v>
      </c>
      <c r="D92" s="81" t="s">
        <v>210</v>
      </c>
      <c r="E92" s="155">
        <v>0</v>
      </c>
      <c r="F92" s="155">
        <v>14.97</v>
      </c>
      <c r="G92" s="172">
        <v>0</v>
      </c>
    </row>
    <row r="93" spans="1:7" ht="16.5" customHeight="1">
      <c r="A93" s="365">
        <v>852</v>
      </c>
      <c r="B93" s="135"/>
      <c r="C93" s="134"/>
      <c r="D93" s="135" t="s">
        <v>251</v>
      </c>
      <c r="E93" s="50">
        <f>SUM(E94+E96+E98+E103+E106+E109+E111+E116+E114)</f>
        <v>2527089.38</v>
      </c>
      <c r="F93" s="50">
        <f>SUM(F94+F96+F98+F103+F106+F109+F111+F116+F114)</f>
        <v>2506564.2399999998</v>
      </c>
      <c r="G93" s="173">
        <f t="shared" si="1"/>
        <v>0.9918779524925232</v>
      </c>
    </row>
    <row r="94" spans="1:7" ht="15" customHeight="1">
      <c r="A94" s="82"/>
      <c r="B94" s="135">
        <v>85202</v>
      </c>
      <c r="C94" s="134"/>
      <c r="D94" s="135" t="s">
        <v>288</v>
      </c>
      <c r="E94" s="50">
        <f>SUM(E95)</f>
        <v>6000</v>
      </c>
      <c r="F94" s="50">
        <f>SUM(F95)</f>
        <v>7200</v>
      </c>
      <c r="G94" s="173">
        <f t="shared" si="1"/>
        <v>1.2</v>
      </c>
    </row>
    <row r="95" spans="1:7" ht="14.25" customHeight="1">
      <c r="A95" s="82"/>
      <c r="B95" s="135"/>
      <c r="C95" s="156" t="s">
        <v>198</v>
      </c>
      <c r="D95" s="81" t="s">
        <v>199</v>
      </c>
      <c r="E95" s="175">
        <v>6000</v>
      </c>
      <c r="F95" s="175">
        <v>7200</v>
      </c>
      <c r="G95" s="173">
        <f t="shared" si="1"/>
        <v>1.2</v>
      </c>
    </row>
    <row r="96" spans="1:7" ht="17.25" customHeight="1">
      <c r="A96" s="82"/>
      <c r="B96" s="135">
        <v>85206</v>
      </c>
      <c r="C96" s="156"/>
      <c r="D96" s="135" t="s">
        <v>345</v>
      </c>
      <c r="E96" s="50">
        <f>SUM(E97)</f>
        <v>12178</v>
      </c>
      <c r="F96" s="50">
        <f>SUM(F97)</f>
        <v>11687.59</v>
      </c>
      <c r="G96" s="173">
        <f t="shared" si="1"/>
        <v>0.9597298406963377</v>
      </c>
    </row>
    <row r="97" spans="1:7" ht="18.75" customHeight="1">
      <c r="A97" s="82"/>
      <c r="B97" s="135"/>
      <c r="C97" s="156" t="s">
        <v>254</v>
      </c>
      <c r="D97" s="81" t="s">
        <v>330</v>
      </c>
      <c r="E97" s="175">
        <v>12178</v>
      </c>
      <c r="F97" s="175">
        <v>11687.59</v>
      </c>
      <c r="G97" s="173">
        <f t="shared" si="1"/>
        <v>0.9597298406963377</v>
      </c>
    </row>
    <row r="98" spans="1:7" ht="25.5" customHeight="1">
      <c r="A98" s="82"/>
      <c r="B98" s="135">
        <v>85212</v>
      </c>
      <c r="C98" s="134"/>
      <c r="D98" s="135" t="s">
        <v>252</v>
      </c>
      <c r="E98" s="50">
        <f>SUM(E99:E102)</f>
        <v>1971701</v>
      </c>
      <c r="F98" s="50">
        <f>SUM(F99:F102)</f>
        <v>1964348.26</v>
      </c>
      <c r="G98" s="173">
        <f t="shared" si="1"/>
        <v>0.9962708645986385</v>
      </c>
    </row>
    <row r="99" spans="1:7" ht="17.25" customHeight="1">
      <c r="A99" s="82"/>
      <c r="B99" s="135"/>
      <c r="C99" s="156" t="s">
        <v>209</v>
      </c>
      <c r="D99" s="81" t="s">
        <v>210</v>
      </c>
      <c r="E99" s="175">
        <v>6000</v>
      </c>
      <c r="F99" s="175">
        <v>3870.59</v>
      </c>
      <c r="G99" s="172">
        <f t="shared" si="1"/>
        <v>0.6450983333333333</v>
      </c>
    </row>
    <row r="100" spans="1:7" ht="25.5" customHeight="1">
      <c r="A100" s="83"/>
      <c r="B100" s="81"/>
      <c r="C100" s="151" t="s">
        <v>206</v>
      </c>
      <c r="D100" s="81" t="s">
        <v>327</v>
      </c>
      <c r="E100" s="155">
        <v>1941201</v>
      </c>
      <c r="F100" s="155">
        <v>1934190.78</v>
      </c>
      <c r="G100" s="172">
        <f t="shared" si="1"/>
        <v>0.9963887201788996</v>
      </c>
    </row>
    <row r="101" spans="1:7" ht="25.5" customHeight="1">
      <c r="A101" s="83"/>
      <c r="B101" s="81"/>
      <c r="C101" s="151" t="s">
        <v>207</v>
      </c>
      <c r="D101" s="81" t="s">
        <v>208</v>
      </c>
      <c r="E101" s="155">
        <v>12500</v>
      </c>
      <c r="F101" s="155">
        <v>15792.89</v>
      </c>
      <c r="G101" s="172">
        <f t="shared" si="1"/>
        <v>1.2634311999999999</v>
      </c>
    </row>
    <row r="102" spans="1:7" ht="39" customHeight="1">
      <c r="A102" s="83"/>
      <c r="B102" s="81"/>
      <c r="C102" s="151" t="s">
        <v>264</v>
      </c>
      <c r="D102" s="81" t="s">
        <v>329</v>
      </c>
      <c r="E102" s="155">
        <v>12000</v>
      </c>
      <c r="F102" s="155">
        <v>10494</v>
      </c>
      <c r="G102" s="172">
        <f t="shared" si="1"/>
        <v>0.8745</v>
      </c>
    </row>
    <row r="103" spans="1:7" ht="39.75" customHeight="1">
      <c r="A103" s="83"/>
      <c r="B103" s="135">
        <v>85213</v>
      </c>
      <c r="C103" s="134"/>
      <c r="D103" s="135" t="s">
        <v>253</v>
      </c>
      <c r="E103" s="50">
        <f>SUM(E104:E105)</f>
        <v>29823</v>
      </c>
      <c r="F103" s="50">
        <f>SUM(F104:F105)</f>
        <v>25829.7</v>
      </c>
      <c r="G103" s="173">
        <f t="shared" si="1"/>
        <v>0.8660999899406499</v>
      </c>
    </row>
    <row r="104" spans="1:7" ht="28.5" customHeight="1">
      <c r="A104" s="83"/>
      <c r="B104" s="135"/>
      <c r="C104" s="156" t="s">
        <v>206</v>
      </c>
      <c r="D104" s="81" t="s">
        <v>327</v>
      </c>
      <c r="E104" s="175">
        <v>14361</v>
      </c>
      <c r="F104" s="175">
        <v>10632.6</v>
      </c>
      <c r="G104" s="172">
        <f t="shared" si="1"/>
        <v>0.7403801963651556</v>
      </c>
    </row>
    <row r="105" spans="1:7" ht="18" customHeight="1">
      <c r="A105" s="83"/>
      <c r="B105" s="81"/>
      <c r="C105" s="151" t="s">
        <v>254</v>
      </c>
      <c r="D105" s="81" t="s">
        <v>330</v>
      </c>
      <c r="E105" s="155">
        <v>15462</v>
      </c>
      <c r="F105" s="155">
        <v>15197.1</v>
      </c>
      <c r="G105" s="172">
        <f t="shared" si="1"/>
        <v>0.9828676755917733</v>
      </c>
    </row>
    <row r="106" spans="1:7" ht="17.25" customHeight="1">
      <c r="A106" s="82"/>
      <c r="B106" s="135">
        <v>85214</v>
      </c>
      <c r="C106" s="134"/>
      <c r="D106" s="135" t="s">
        <v>256</v>
      </c>
      <c r="E106" s="50">
        <f>SUM(E107:E108)</f>
        <v>141433</v>
      </c>
      <c r="F106" s="50">
        <f>SUM(F107:F108)</f>
        <v>141433</v>
      </c>
      <c r="G106" s="173">
        <f t="shared" si="1"/>
        <v>1</v>
      </c>
    </row>
    <row r="107" spans="1:7" ht="15" customHeight="1">
      <c r="A107" s="83"/>
      <c r="B107" s="81"/>
      <c r="C107" s="151" t="s">
        <v>254</v>
      </c>
      <c r="D107" s="81" t="s">
        <v>330</v>
      </c>
      <c r="E107" s="155">
        <v>126060</v>
      </c>
      <c r="F107" s="155">
        <v>126060</v>
      </c>
      <c r="G107" s="172">
        <f t="shared" si="1"/>
        <v>1</v>
      </c>
    </row>
    <row r="108" spans="1:7" ht="20.25" customHeight="1">
      <c r="A108" s="83"/>
      <c r="B108" s="81"/>
      <c r="C108" s="151" t="s">
        <v>265</v>
      </c>
      <c r="D108" s="81" t="s">
        <v>255</v>
      </c>
      <c r="E108" s="155">
        <v>15373</v>
      </c>
      <c r="F108" s="155">
        <v>15373</v>
      </c>
      <c r="G108" s="172">
        <f t="shared" si="1"/>
        <v>1</v>
      </c>
    </row>
    <row r="109" spans="1:7" ht="18.75" customHeight="1">
      <c r="A109" s="83"/>
      <c r="B109" s="135">
        <v>85216</v>
      </c>
      <c r="C109" s="134"/>
      <c r="D109" s="135" t="s">
        <v>183</v>
      </c>
      <c r="E109" s="50">
        <f>SUM(E110:E110)</f>
        <v>176948</v>
      </c>
      <c r="F109" s="50">
        <f>SUM(F110:F110)</f>
        <v>175460</v>
      </c>
      <c r="G109" s="173">
        <f t="shared" si="1"/>
        <v>0.9915907498248073</v>
      </c>
    </row>
    <row r="110" spans="1:7" ht="18.75" customHeight="1">
      <c r="A110" s="83"/>
      <c r="B110" s="81"/>
      <c r="C110" s="151" t="s">
        <v>254</v>
      </c>
      <c r="D110" s="81" t="s">
        <v>330</v>
      </c>
      <c r="E110" s="155">
        <v>176948</v>
      </c>
      <c r="F110" s="155">
        <v>175460</v>
      </c>
      <c r="G110" s="172">
        <f t="shared" si="1"/>
        <v>0.9915907498248073</v>
      </c>
    </row>
    <row r="111" spans="1:7" ht="18" customHeight="1">
      <c r="A111" s="83"/>
      <c r="B111" s="135">
        <v>85219</v>
      </c>
      <c r="C111" s="134"/>
      <c r="D111" s="135" t="s">
        <v>257</v>
      </c>
      <c r="E111" s="50">
        <f>SUM(E112:E113)</f>
        <v>71876</v>
      </c>
      <c r="F111" s="50">
        <f>SUM(F112:F113)</f>
        <v>71749.69</v>
      </c>
      <c r="G111" s="173">
        <f t="shared" si="1"/>
        <v>0.9982426679280985</v>
      </c>
    </row>
    <row r="112" spans="1:7" ht="19.5" customHeight="1">
      <c r="A112" s="83"/>
      <c r="B112" s="81"/>
      <c r="C112" s="151" t="s">
        <v>209</v>
      </c>
      <c r="D112" s="81" t="s">
        <v>210</v>
      </c>
      <c r="E112" s="155">
        <v>850</v>
      </c>
      <c r="F112" s="155">
        <v>908.78</v>
      </c>
      <c r="G112" s="172">
        <f t="shared" si="1"/>
        <v>1.0691529411764706</v>
      </c>
    </row>
    <row r="113" spans="1:7" ht="20.25" customHeight="1">
      <c r="A113" s="83"/>
      <c r="B113" s="81"/>
      <c r="C113" s="151" t="s">
        <v>254</v>
      </c>
      <c r="D113" s="81" t="s">
        <v>330</v>
      </c>
      <c r="E113" s="155">
        <v>71026</v>
      </c>
      <c r="F113" s="155">
        <v>70840.91</v>
      </c>
      <c r="G113" s="172">
        <f t="shared" si="1"/>
        <v>0.9973940528820432</v>
      </c>
    </row>
    <row r="114" spans="1:7" ht="20.25" customHeight="1">
      <c r="A114" s="83"/>
      <c r="B114" s="135">
        <v>85228</v>
      </c>
      <c r="C114" s="134"/>
      <c r="D114" s="135" t="s">
        <v>185</v>
      </c>
      <c r="E114" s="50">
        <f>SUM(E115)</f>
        <v>7500</v>
      </c>
      <c r="F114" s="50">
        <f>SUM(F115)</f>
        <v>0</v>
      </c>
      <c r="G114" s="50">
        <f>SUM(G115)</f>
        <v>0</v>
      </c>
    </row>
    <row r="115" spans="1:7" ht="20.25" customHeight="1">
      <c r="A115" s="83"/>
      <c r="B115" s="81"/>
      <c r="C115" s="151" t="s">
        <v>249</v>
      </c>
      <c r="D115" s="81" t="s">
        <v>250</v>
      </c>
      <c r="E115" s="155">
        <v>7500</v>
      </c>
      <c r="F115" s="155">
        <v>0</v>
      </c>
      <c r="G115" s="172">
        <v>0</v>
      </c>
    </row>
    <row r="116" spans="1:7" ht="16.5" customHeight="1">
      <c r="A116" s="82"/>
      <c r="B116" s="135">
        <v>85295</v>
      </c>
      <c r="C116" s="134"/>
      <c r="D116" s="135" t="s">
        <v>133</v>
      </c>
      <c r="E116" s="50">
        <f>SUM(E117:E118)</f>
        <v>109630.38</v>
      </c>
      <c r="F116" s="50">
        <f>SUM(F117:F118)</f>
        <v>108856</v>
      </c>
      <c r="G116" s="173">
        <f t="shared" si="1"/>
        <v>0.9929364469958053</v>
      </c>
    </row>
    <row r="117" spans="1:7" ht="27" customHeight="1">
      <c r="A117" s="82"/>
      <c r="B117" s="135"/>
      <c r="C117" s="156" t="s">
        <v>206</v>
      </c>
      <c r="D117" s="81" t="s">
        <v>327</v>
      </c>
      <c r="E117" s="175">
        <v>62380.38</v>
      </c>
      <c r="F117" s="175">
        <v>61606</v>
      </c>
      <c r="G117" s="174">
        <f t="shared" si="1"/>
        <v>0.9875861609050794</v>
      </c>
    </row>
    <row r="118" spans="1:7" ht="17.25" customHeight="1">
      <c r="A118" s="82"/>
      <c r="B118" s="135"/>
      <c r="C118" s="156" t="s">
        <v>254</v>
      </c>
      <c r="D118" s="81" t="s">
        <v>330</v>
      </c>
      <c r="E118" s="175">
        <v>47250</v>
      </c>
      <c r="F118" s="175">
        <v>47250</v>
      </c>
      <c r="G118" s="172">
        <f t="shared" si="1"/>
        <v>1</v>
      </c>
    </row>
    <row r="119" spans="1:7" ht="20.25" customHeight="1">
      <c r="A119" s="82">
        <v>853</v>
      </c>
      <c r="B119" s="135"/>
      <c r="C119" s="156"/>
      <c r="D119" s="135" t="s">
        <v>272</v>
      </c>
      <c r="E119" s="50">
        <f>SUM(E120)</f>
        <v>769004.34</v>
      </c>
      <c r="F119" s="50">
        <f>SUM(F120)</f>
        <v>644323.38</v>
      </c>
      <c r="G119" s="173">
        <f t="shared" si="1"/>
        <v>0.8378670268622932</v>
      </c>
    </row>
    <row r="120" spans="1:7" ht="18" customHeight="1">
      <c r="A120" s="82"/>
      <c r="B120" s="135">
        <v>85395</v>
      </c>
      <c r="C120" s="156"/>
      <c r="D120" s="135" t="s">
        <v>133</v>
      </c>
      <c r="E120" s="50">
        <f>SUM(E121:E123)</f>
        <v>769004.34</v>
      </c>
      <c r="F120" s="50">
        <f>SUM(F121:F123)</f>
        <v>644323.38</v>
      </c>
      <c r="G120" s="173">
        <f t="shared" si="1"/>
        <v>0.8378670268622932</v>
      </c>
    </row>
    <row r="121" spans="1:7" ht="18" customHeight="1">
      <c r="A121" s="82"/>
      <c r="B121" s="135"/>
      <c r="C121" s="156" t="s">
        <v>209</v>
      </c>
      <c r="D121" s="81" t="s">
        <v>210</v>
      </c>
      <c r="E121" s="175">
        <v>150</v>
      </c>
      <c r="F121" s="175">
        <v>384.98</v>
      </c>
      <c r="G121" s="174">
        <v>0</v>
      </c>
    </row>
    <row r="122" spans="1:7" ht="36" customHeight="1">
      <c r="A122" s="82"/>
      <c r="B122" s="135"/>
      <c r="C122" s="156" t="s">
        <v>266</v>
      </c>
      <c r="D122" s="81" t="s">
        <v>273</v>
      </c>
      <c r="E122" s="175">
        <v>720836.74</v>
      </c>
      <c r="F122" s="175">
        <v>601810.14</v>
      </c>
      <c r="G122" s="172">
        <f t="shared" si="1"/>
        <v>0.8348771734359711</v>
      </c>
    </row>
    <row r="123" spans="1:7" ht="37.5" customHeight="1">
      <c r="A123" s="82"/>
      <c r="B123" s="135"/>
      <c r="C123" s="156" t="s">
        <v>267</v>
      </c>
      <c r="D123" s="81" t="s">
        <v>273</v>
      </c>
      <c r="E123" s="175">
        <v>48017.6</v>
      </c>
      <c r="F123" s="175">
        <v>42128.26</v>
      </c>
      <c r="G123" s="172">
        <f t="shared" si="1"/>
        <v>0.8773503881909968</v>
      </c>
    </row>
    <row r="124" spans="1:7" ht="17.25" customHeight="1">
      <c r="A124" s="82">
        <v>854</v>
      </c>
      <c r="B124" s="135"/>
      <c r="C124" s="156"/>
      <c r="D124" s="135" t="s">
        <v>274</v>
      </c>
      <c r="E124" s="50">
        <f>SUM(E125)</f>
        <v>137762</v>
      </c>
      <c r="F124" s="50">
        <f>SUM(F125)</f>
        <v>137762</v>
      </c>
      <c r="G124" s="173">
        <f t="shared" si="1"/>
        <v>1</v>
      </c>
    </row>
    <row r="125" spans="1:7" ht="17.25" customHeight="1">
      <c r="A125" s="82"/>
      <c r="B125" s="135">
        <v>85415</v>
      </c>
      <c r="C125" s="156"/>
      <c r="D125" s="135" t="s">
        <v>260</v>
      </c>
      <c r="E125" s="50">
        <f>SUM(E126+E127)</f>
        <v>137762</v>
      </c>
      <c r="F125" s="50">
        <f>SUM(F126+F127)</f>
        <v>137762</v>
      </c>
      <c r="G125" s="173">
        <f t="shared" si="1"/>
        <v>1</v>
      </c>
    </row>
    <row r="126" spans="1:7" ht="15" customHeight="1">
      <c r="A126" s="82"/>
      <c r="B126" s="135"/>
      <c r="C126" s="156" t="s">
        <v>254</v>
      </c>
      <c r="D126" s="81" t="s">
        <v>330</v>
      </c>
      <c r="E126" s="175">
        <v>126362</v>
      </c>
      <c r="F126" s="175">
        <v>126362</v>
      </c>
      <c r="G126" s="172">
        <f t="shared" si="1"/>
        <v>1</v>
      </c>
    </row>
    <row r="127" spans="1:7" ht="39" customHeight="1">
      <c r="A127" s="82"/>
      <c r="B127" s="135"/>
      <c r="C127" s="156" t="s">
        <v>447</v>
      </c>
      <c r="D127" s="81" t="s">
        <v>450</v>
      </c>
      <c r="E127" s="175">
        <v>11400</v>
      </c>
      <c r="F127" s="175">
        <v>11400</v>
      </c>
      <c r="G127" s="172">
        <f t="shared" si="1"/>
        <v>1</v>
      </c>
    </row>
    <row r="128" spans="1:7" ht="15.75" customHeight="1">
      <c r="A128" s="82">
        <v>900</v>
      </c>
      <c r="B128" s="135"/>
      <c r="C128" s="156"/>
      <c r="D128" s="135" t="s">
        <v>186</v>
      </c>
      <c r="E128" s="50">
        <f>SUM(E129)</f>
        <v>10000</v>
      </c>
      <c r="F128" s="50">
        <f>SUM(F129)</f>
        <v>7690.32</v>
      </c>
      <c r="G128" s="173">
        <f t="shared" si="1"/>
        <v>0.7690319999999999</v>
      </c>
    </row>
    <row r="129" spans="1:7" ht="24" customHeight="1">
      <c r="A129" s="82"/>
      <c r="B129" s="135">
        <v>90019</v>
      </c>
      <c r="C129" s="156"/>
      <c r="D129" s="135" t="s">
        <v>275</v>
      </c>
      <c r="E129" s="50">
        <f>SUM(E130)</f>
        <v>10000</v>
      </c>
      <c r="F129" s="50">
        <f>SUM(F130)</f>
        <v>7690.32</v>
      </c>
      <c r="G129" s="173">
        <f t="shared" si="1"/>
        <v>0.7690319999999999</v>
      </c>
    </row>
    <row r="130" spans="1:7" ht="19.5" customHeight="1">
      <c r="A130" s="82"/>
      <c r="B130" s="135"/>
      <c r="C130" s="156" t="s">
        <v>198</v>
      </c>
      <c r="D130" s="81" t="s">
        <v>199</v>
      </c>
      <c r="E130" s="175">
        <v>10000</v>
      </c>
      <c r="F130" s="175">
        <v>7690.32</v>
      </c>
      <c r="G130" s="172">
        <f t="shared" si="1"/>
        <v>0.7690319999999999</v>
      </c>
    </row>
    <row r="131" spans="1:7" ht="19.5" customHeight="1">
      <c r="A131" s="477" t="s">
        <v>269</v>
      </c>
      <c r="B131" s="477"/>
      <c r="C131" s="477"/>
      <c r="D131" s="477"/>
      <c r="E131" s="248">
        <f>SUM(E6+E11+E14+E19+E24+E31+E40+E71+E78+E93+E119+E124+E129)</f>
        <v>14993540.329999998</v>
      </c>
      <c r="F131" s="248">
        <f>SUM(F6+F11+F14+F19+F24+F31+F40+F71+F78+F93+F119+F124+F129)</f>
        <v>14947087.16</v>
      </c>
      <c r="G131" s="180">
        <f t="shared" si="1"/>
        <v>0.9969017877714277</v>
      </c>
    </row>
    <row r="132" spans="1:7" ht="4.5" customHeight="1">
      <c r="A132" s="27"/>
      <c r="B132" s="27"/>
      <c r="C132" s="27"/>
      <c r="D132" s="27"/>
      <c r="E132" s="1"/>
      <c r="F132" s="1"/>
      <c r="G132" s="1"/>
    </row>
    <row r="133" spans="1:7" ht="12" customHeight="1" hidden="1">
      <c r="A133" s="27"/>
      <c r="B133" s="27"/>
      <c r="C133" s="27"/>
      <c r="D133" s="27"/>
      <c r="E133" s="1"/>
      <c r="F133" s="1"/>
      <c r="G133" s="1"/>
    </row>
    <row r="134" spans="1:9" ht="18" customHeight="1">
      <c r="A134" s="432"/>
      <c r="B134" s="432"/>
      <c r="C134" s="432"/>
      <c r="D134" s="478" t="s">
        <v>420</v>
      </c>
      <c r="E134" s="478"/>
      <c r="F134" s="478"/>
      <c r="G134" s="478"/>
      <c r="H134" s="478"/>
      <c r="I134" s="478"/>
    </row>
    <row r="135" spans="1:9" ht="39" customHeight="1">
      <c r="A135" s="433" t="s">
        <v>1</v>
      </c>
      <c r="B135" s="433" t="s">
        <v>2</v>
      </c>
      <c r="C135" s="433" t="s">
        <v>3</v>
      </c>
      <c r="D135" s="433" t="s">
        <v>4</v>
      </c>
      <c r="E135" s="433" t="s">
        <v>268</v>
      </c>
      <c r="F135" s="433" t="s">
        <v>419</v>
      </c>
      <c r="G135" s="434" t="s">
        <v>263</v>
      </c>
      <c r="H135" s="435"/>
      <c r="I135" s="435"/>
    </row>
    <row r="136" spans="1:9" ht="20.25" customHeight="1">
      <c r="A136" s="436" t="s">
        <v>115</v>
      </c>
      <c r="B136" s="436"/>
      <c r="C136" s="437"/>
      <c r="D136" s="438" t="s">
        <v>270</v>
      </c>
      <c r="E136" s="439">
        <f>SUM(E137)</f>
        <v>1204507</v>
      </c>
      <c r="F136" s="439">
        <f>SUM(F137)</f>
        <v>1204507</v>
      </c>
      <c r="G136" s="440">
        <f>SUM(F136/E136*100%)</f>
        <v>1</v>
      </c>
      <c r="H136" s="435"/>
      <c r="I136" s="435"/>
    </row>
    <row r="137" spans="1:9" ht="20.25" customHeight="1">
      <c r="A137" s="436"/>
      <c r="B137" s="436" t="s">
        <v>116</v>
      </c>
      <c r="C137" s="437"/>
      <c r="D137" s="466" t="s">
        <v>354</v>
      </c>
      <c r="E137" s="439">
        <f>SUM(E138)</f>
        <v>1204507</v>
      </c>
      <c r="F137" s="439">
        <f>SUM(F138)</f>
        <v>1204507</v>
      </c>
      <c r="G137" s="440">
        <f>SUM(F137/E137*100%)</f>
        <v>1</v>
      </c>
      <c r="H137" s="435"/>
      <c r="I137" s="435"/>
    </row>
    <row r="138" spans="1:9" ht="42.75" customHeight="1">
      <c r="A138" s="441"/>
      <c r="B138" s="441"/>
      <c r="C138" s="442">
        <v>6207</v>
      </c>
      <c r="D138" s="443" t="s">
        <v>304</v>
      </c>
      <c r="E138" s="444">
        <v>1204507</v>
      </c>
      <c r="F138" s="444">
        <v>1204507</v>
      </c>
      <c r="G138" s="445">
        <f>SUM(F138/E138*100%)</f>
        <v>1</v>
      </c>
      <c r="H138" s="435"/>
      <c r="I138" s="435"/>
    </row>
    <row r="139" spans="1:9" ht="21" customHeight="1">
      <c r="A139" s="446">
        <v>600</v>
      </c>
      <c r="B139" s="446"/>
      <c r="C139" s="446"/>
      <c r="D139" s="446" t="s">
        <v>346</v>
      </c>
      <c r="E139" s="447">
        <f>SUM(E140)</f>
        <v>99500</v>
      </c>
      <c r="F139" s="447">
        <f>SUM(F140)</f>
        <v>102543.56</v>
      </c>
      <c r="G139" s="448">
        <f>SUM(F139/E139*100%)</f>
        <v>1.030588542713568</v>
      </c>
      <c r="H139" s="435"/>
      <c r="I139" s="435"/>
    </row>
    <row r="140" spans="1:9" ht="20.25" customHeight="1">
      <c r="A140" s="446"/>
      <c r="B140" s="446">
        <v>60016</v>
      </c>
      <c r="C140" s="446"/>
      <c r="D140" s="446" t="s">
        <v>144</v>
      </c>
      <c r="E140" s="447">
        <f>SUM(E141:E141)</f>
        <v>99500</v>
      </c>
      <c r="F140" s="447">
        <f>SUM(F141:F141)</f>
        <v>102543.56</v>
      </c>
      <c r="G140" s="448">
        <f aca="true" t="shared" si="2" ref="G140:G158">SUM(F140/E140*100%)</f>
        <v>1.030588542713568</v>
      </c>
      <c r="H140" s="435"/>
      <c r="I140" s="435"/>
    </row>
    <row r="141" spans="1:9" ht="43.5" customHeight="1">
      <c r="A141" s="443"/>
      <c r="B141" s="443"/>
      <c r="C141" s="443">
        <v>6207</v>
      </c>
      <c r="D141" s="443" t="s">
        <v>304</v>
      </c>
      <c r="E141" s="449">
        <v>99500</v>
      </c>
      <c r="F141" s="449">
        <v>102543.56</v>
      </c>
      <c r="G141" s="448">
        <f t="shared" si="2"/>
        <v>1.030588542713568</v>
      </c>
      <c r="H141" s="435"/>
      <c r="I141" s="435"/>
    </row>
    <row r="142" spans="1:9" ht="19.5" customHeight="1">
      <c r="A142" s="446">
        <v>700</v>
      </c>
      <c r="B142" s="446"/>
      <c r="C142" s="446"/>
      <c r="D142" s="450" t="s">
        <v>145</v>
      </c>
      <c r="E142" s="447">
        <f>SUM(E143)</f>
        <v>80000</v>
      </c>
      <c r="F142" s="447">
        <f>SUM(F143)</f>
        <v>0</v>
      </c>
      <c r="G142" s="448">
        <f t="shared" si="2"/>
        <v>0</v>
      </c>
      <c r="H142" s="435"/>
      <c r="I142" s="435"/>
    </row>
    <row r="143" spans="1:9" ht="20.25" customHeight="1">
      <c r="A143" s="446"/>
      <c r="B143" s="446">
        <v>70005</v>
      </c>
      <c r="C143" s="446"/>
      <c r="D143" s="450" t="s">
        <v>146</v>
      </c>
      <c r="E143" s="447">
        <f>SUM(E144)</f>
        <v>80000</v>
      </c>
      <c r="F143" s="447">
        <f>SUM(F144)</f>
        <v>0</v>
      </c>
      <c r="G143" s="448">
        <f t="shared" si="2"/>
        <v>0</v>
      </c>
      <c r="H143" s="435"/>
      <c r="I143" s="435"/>
    </row>
    <row r="144" spans="1:9" ht="20.25" customHeight="1">
      <c r="A144" s="443"/>
      <c r="B144" s="443"/>
      <c r="C144" s="451" t="s">
        <v>314</v>
      </c>
      <c r="D144" s="452" t="s">
        <v>315</v>
      </c>
      <c r="E144" s="449">
        <v>80000</v>
      </c>
      <c r="F144" s="449">
        <v>0</v>
      </c>
      <c r="G144" s="453">
        <f t="shared" si="2"/>
        <v>0</v>
      </c>
      <c r="H144" s="435"/>
      <c r="I144" s="435"/>
    </row>
    <row r="145" spans="1:9" ht="18.75" customHeight="1">
      <c r="A145" s="454">
        <v>720</v>
      </c>
      <c r="B145" s="454"/>
      <c r="C145" s="454"/>
      <c r="D145" s="454" t="s">
        <v>306</v>
      </c>
      <c r="E145" s="447">
        <f>SUM(E146)</f>
        <v>287704</v>
      </c>
      <c r="F145" s="447">
        <f>SUM(F146)</f>
        <v>66012.31</v>
      </c>
      <c r="G145" s="448">
        <f t="shared" si="2"/>
        <v>0.2294452284292189</v>
      </c>
      <c r="H145" s="435"/>
      <c r="I145" s="435"/>
    </row>
    <row r="146" spans="1:9" ht="21" customHeight="1">
      <c r="A146" s="455"/>
      <c r="B146" s="455">
        <v>72095</v>
      </c>
      <c r="C146" s="455"/>
      <c r="D146" s="455" t="s">
        <v>133</v>
      </c>
      <c r="E146" s="456">
        <f>SUM(E147)</f>
        <v>287704</v>
      </c>
      <c r="F146" s="456">
        <f>SUM(F147)</f>
        <v>66012.31</v>
      </c>
      <c r="G146" s="457">
        <f t="shared" si="2"/>
        <v>0.2294452284292189</v>
      </c>
      <c r="H146" s="435"/>
      <c r="I146" s="435"/>
    </row>
    <row r="147" spans="1:9" ht="44.25" customHeight="1">
      <c r="A147" s="458"/>
      <c r="B147" s="458"/>
      <c r="C147" s="458">
        <v>6207</v>
      </c>
      <c r="D147" s="452" t="s">
        <v>304</v>
      </c>
      <c r="E147" s="459">
        <v>287704</v>
      </c>
      <c r="F147" s="459">
        <v>66012.31</v>
      </c>
      <c r="G147" s="460">
        <f t="shared" si="2"/>
        <v>0.2294452284292189</v>
      </c>
      <c r="H147" s="435"/>
      <c r="I147" s="435"/>
    </row>
    <row r="148" spans="1:9" ht="20.25" customHeight="1">
      <c r="A148" s="455">
        <v>853</v>
      </c>
      <c r="B148" s="455"/>
      <c r="C148" s="455"/>
      <c r="D148" s="450" t="s">
        <v>272</v>
      </c>
      <c r="E148" s="456">
        <f>SUM(E149)</f>
        <v>73333</v>
      </c>
      <c r="F148" s="456">
        <f>SUM(F149)</f>
        <v>0</v>
      </c>
      <c r="G148" s="457">
        <f t="shared" si="2"/>
        <v>0</v>
      </c>
      <c r="H148" s="435"/>
      <c r="I148" s="435"/>
    </row>
    <row r="149" spans="1:9" ht="18.75" customHeight="1">
      <c r="A149" s="455"/>
      <c r="B149" s="455">
        <v>85395</v>
      </c>
      <c r="C149" s="455"/>
      <c r="D149" s="450" t="s">
        <v>133</v>
      </c>
      <c r="E149" s="456">
        <f>SUM(E150)</f>
        <v>73333</v>
      </c>
      <c r="F149" s="456">
        <f>SUM(F150)</f>
        <v>0</v>
      </c>
      <c r="G149" s="457">
        <f t="shared" si="2"/>
        <v>0</v>
      </c>
      <c r="H149" s="435"/>
      <c r="I149" s="435"/>
    </row>
    <row r="150" spans="1:9" ht="43.5" customHeight="1">
      <c r="A150" s="458"/>
      <c r="B150" s="458"/>
      <c r="C150" s="458">
        <v>6207</v>
      </c>
      <c r="D150" s="452" t="s">
        <v>304</v>
      </c>
      <c r="E150" s="459">
        <v>73333</v>
      </c>
      <c r="F150" s="459">
        <v>0</v>
      </c>
      <c r="G150" s="460">
        <f t="shared" si="2"/>
        <v>0</v>
      </c>
      <c r="H150" s="435"/>
      <c r="I150" s="435"/>
    </row>
    <row r="151" spans="1:9" ht="20.25" customHeight="1">
      <c r="A151" s="455">
        <v>921</v>
      </c>
      <c r="B151" s="455"/>
      <c r="C151" s="455"/>
      <c r="D151" s="461" t="s">
        <v>189</v>
      </c>
      <c r="E151" s="456">
        <f>SUM(E154+E152)</f>
        <v>461199</v>
      </c>
      <c r="F151" s="456">
        <f>SUM(F154+F152)</f>
        <v>230059</v>
      </c>
      <c r="G151" s="457">
        <f t="shared" si="2"/>
        <v>0.4988280547008992</v>
      </c>
      <c r="H151" s="435"/>
      <c r="I151" s="435"/>
    </row>
    <row r="152" spans="1:9" ht="20.25" customHeight="1">
      <c r="A152" s="455"/>
      <c r="B152" s="455">
        <v>92109</v>
      </c>
      <c r="C152" s="455"/>
      <c r="D152" s="456" t="s">
        <v>448</v>
      </c>
      <c r="E152" s="456">
        <f>SUM(E153)</f>
        <v>20000</v>
      </c>
      <c r="F152" s="456">
        <f>SUM(F153)</f>
        <v>19400</v>
      </c>
      <c r="G152" s="457">
        <f t="shared" si="2"/>
        <v>0.97</v>
      </c>
      <c r="H152" s="435"/>
      <c r="I152" s="435"/>
    </row>
    <row r="153" spans="1:9" ht="30" customHeight="1">
      <c r="A153" s="455"/>
      <c r="B153" s="455"/>
      <c r="C153" s="458">
        <v>6630</v>
      </c>
      <c r="D153" s="462" t="s">
        <v>449</v>
      </c>
      <c r="E153" s="459">
        <v>20000</v>
      </c>
      <c r="F153" s="459">
        <v>19400</v>
      </c>
      <c r="G153" s="457">
        <f t="shared" si="2"/>
        <v>0.97</v>
      </c>
      <c r="H153" s="435"/>
      <c r="I153" s="435"/>
    </row>
    <row r="154" spans="1:9" ht="21.75" customHeight="1">
      <c r="A154" s="455"/>
      <c r="B154" s="455">
        <v>92195</v>
      </c>
      <c r="C154" s="455"/>
      <c r="D154" s="455" t="s">
        <v>133</v>
      </c>
      <c r="E154" s="456">
        <f>SUM(E155)</f>
        <v>441199</v>
      </c>
      <c r="F154" s="456">
        <f>SUM(F155)</f>
        <v>210659</v>
      </c>
      <c r="G154" s="457">
        <f t="shared" si="2"/>
        <v>0.4774693505651645</v>
      </c>
      <c r="H154" s="435"/>
      <c r="I154" s="435"/>
    </row>
    <row r="155" spans="1:9" ht="44.25" customHeight="1">
      <c r="A155" s="463"/>
      <c r="B155" s="463"/>
      <c r="C155" s="463">
        <v>6207</v>
      </c>
      <c r="D155" s="443" t="s">
        <v>304</v>
      </c>
      <c r="E155" s="449">
        <v>441199</v>
      </c>
      <c r="F155" s="449">
        <v>210659</v>
      </c>
      <c r="G155" s="453">
        <f t="shared" si="2"/>
        <v>0.4774693505651645</v>
      </c>
      <c r="H155" s="435"/>
      <c r="I155" s="435"/>
    </row>
    <row r="156" spans="1:9" ht="22.5" customHeight="1">
      <c r="A156" s="464"/>
      <c r="B156" s="464"/>
      <c r="C156" s="464"/>
      <c r="D156" s="434" t="s">
        <v>351</v>
      </c>
      <c r="E156" s="465">
        <f>SUM(E139+E145+E151+E142+E136+E148)</f>
        <v>2206243</v>
      </c>
      <c r="F156" s="465">
        <f>SUM(F139+F145+F151+F142+F136+F148)</f>
        <v>1603121.87</v>
      </c>
      <c r="G156" s="184">
        <f t="shared" si="2"/>
        <v>0.7266297819415178</v>
      </c>
      <c r="H156" s="435"/>
      <c r="I156" s="435"/>
    </row>
    <row r="157" spans="1:7" ht="12.75">
      <c r="A157" s="176"/>
      <c r="B157" s="176"/>
      <c r="C157" s="176"/>
      <c r="D157" s="176"/>
      <c r="E157" s="177"/>
      <c r="F157" s="177"/>
      <c r="G157" s="181"/>
    </row>
    <row r="158" spans="1:7" ht="31.5" customHeight="1">
      <c r="A158" s="185"/>
      <c r="B158" s="185"/>
      <c r="C158" s="185"/>
      <c r="D158" s="357" t="s">
        <v>352</v>
      </c>
      <c r="E158" s="183">
        <f>SUM(E131+E156)</f>
        <v>17199783.33</v>
      </c>
      <c r="F158" s="248">
        <f>SUM(F131+F156)</f>
        <v>16550209.030000001</v>
      </c>
      <c r="G158" s="184">
        <f t="shared" si="2"/>
        <v>0.9622335765784326</v>
      </c>
    </row>
    <row r="159" spans="1:7" ht="12.75">
      <c r="A159" s="176"/>
      <c r="B159" s="176"/>
      <c r="C159" s="176"/>
      <c r="D159" s="176"/>
      <c r="E159" s="177"/>
      <c r="F159" s="177"/>
      <c r="G159" s="178"/>
    </row>
    <row r="160" spans="1:7" ht="12.75">
      <c r="A160" s="176"/>
      <c r="B160" s="176"/>
      <c r="C160" s="176"/>
      <c r="D160" s="176"/>
      <c r="E160" s="177"/>
      <c r="F160" s="177"/>
      <c r="G160" s="178"/>
    </row>
    <row r="161" spans="1:7" ht="12.75">
      <c r="A161" s="176"/>
      <c r="B161" s="176"/>
      <c r="C161" s="176"/>
      <c r="D161" s="176"/>
      <c r="E161" s="177"/>
      <c r="F161" s="177"/>
      <c r="G161" s="178"/>
    </row>
    <row r="162" spans="1:7" ht="12.75">
      <c r="A162" s="176"/>
      <c r="B162" s="176"/>
      <c r="C162" s="176"/>
      <c r="D162" s="176"/>
      <c r="E162" s="177"/>
      <c r="F162" s="177"/>
      <c r="G162" s="178"/>
    </row>
    <row r="163" spans="1:7" ht="12.75">
      <c r="A163" s="176"/>
      <c r="B163" s="176"/>
      <c r="C163" s="176"/>
      <c r="D163" s="176"/>
      <c r="E163" s="177"/>
      <c r="F163" s="177"/>
      <c r="G163" s="178"/>
    </row>
    <row r="164" spans="1:7" ht="12.75">
      <c r="A164" s="176"/>
      <c r="B164" s="176"/>
      <c r="C164" s="176"/>
      <c r="D164" s="176"/>
      <c r="E164" s="177"/>
      <c r="F164" s="177"/>
      <c r="G164" s="179"/>
    </row>
    <row r="165" spans="1:7" ht="12.75">
      <c r="A165" s="176"/>
      <c r="B165" s="176"/>
      <c r="C165" s="176"/>
      <c r="D165" s="176"/>
      <c r="E165" s="176"/>
      <c r="F165" s="176"/>
      <c r="G165" s="179"/>
    </row>
    <row r="166" spans="1:7" ht="12.75">
      <c r="A166" s="176"/>
      <c r="B166" s="176"/>
      <c r="C166" s="176"/>
      <c r="D166" s="176"/>
      <c r="E166" s="176"/>
      <c r="F166" s="176"/>
      <c r="G166" s="176"/>
    </row>
    <row r="167" spans="1:7" ht="12.75">
      <c r="A167" s="176"/>
      <c r="B167" s="176"/>
      <c r="C167" s="176"/>
      <c r="D167" s="176"/>
      <c r="E167" s="176"/>
      <c r="F167" s="176"/>
      <c r="G167" s="176"/>
    </row>
  </sheetData>
  <sheetProtection/>
  <mergeCells count="3">
    <mergeCell ref="A1:F1"/>
    <mergeCell ref="A131:D131"/>
    <mergeCell ref="D134:I134"/>
  </mergeCells>
  <printOptions horizontalCentered="1"/>
  <pageMargins left="0.4724409448818898" right="0.35433070866141736" top="1.0236220472440944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1do sprawozdania  Wójta Gminy Łączna za 2014 r.
</oddHeader>
  </headerFooter>
  <rowBreaks count="7" manualBreakCount="7">
    <brk id="27" max="255" man="1"/>
    <brk id="49" max="255" man="1"/>
    <brk id="75" max="255" man="1"/>
    <brk id="100" max="255" man="1"/>
    <brk id="118" max="255" man="1"/>
    <brk id="131" max="255" man="1"/>
    <brk id="1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6.00390625" style="0" customWidth="1"/>
    <col min="4" max="4" width="8.75390625" style="0" customWidth="1"/>
    <col min="5" max="5" width="10.75390625" style="0" customWidth="1"/>
    <col min="6" max="7" width="12.25390625" style="0" customWidth="1"/>
    <col min="8" max="9" width="15.375" style="0" customWidth="1"/>
    <col min="10" max="10" width="13.75390625" style="0" customWidth="1"/>
  </cols>
  <sheetData>
    <row r="1" spans="1:10" ht="18">
      <c r="A1" s="525" t="s">
        <v>344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13.5" customHeight="1">
      <c r="A2" s="21" t="s">
        <v>341</v>
      </c>
      <c r="B2" s="525" t="s">
        <v>465</v>
      </c>
      <c r="C2" s="579"/>
      <c r="D2" s="579"/>
      <c r="E2" s="579"/>
      <c r="F2" s="579"/>
      <c r="G2" s="579"/>
      <c r="H2" s="579"/>
      <c r="I2" s="579"/>
      <c r="J2" s="21"/>
    </row>
    <row r="3" spans="1:10" ht="18">
      <c r="A3" s="361"/>
      <c r="B3" s="580"/>
      <c r="C3" s="580"/>
      <c r="D3" s="580"/>
      <c r="E3" s="580"/>
      <c r="F3" s="580"/>
      <c r="G3" s="580"/>
      <c r="H3" s="580"/>
      <c r="I3" s="580"/>
      <c r="J3" s="363"/>
    </row>
    <row r="4" spans="1:10" ht="18">
      <c r="A4" s="361"/>
      <c r="B4" s="362"/>
      <c r="C4" s="362"/>
      <c r="D4" s="362"/>
      <c r="E4" s="362"/>
      <c r="F4" s="362"/>
      <c r="G4" s="362"/>
      <c r="H4" s="362"/>
      <c r="I4" s="362"/>
      <c r="J4" s="364"/>
    </row>
    <row r="5" spans="1:10" ht="12.75">
      <c r="A5" s="1"/>
      <c r="B5" s="298"/>
      <c r="C5" s="298"/>
      <c r="D5" s="298"/>
      <c r="E5" s="298"/>
      <c r="F5" s="298"/>
      <c r="G5" s="298"/>
      <c r="H5" s="298"/>
      <c r="I5" s="298"/>
      <c r="J5" s="255"/>
    </row>
    <row r="6" spans="1:10" ht="12.75">
      <c r="A6" s="1"/>
      <c r="B6" s="338"/>
      <c r="C6" s="338"/>
      <c r="D6" s="338"/>
      <c r="E6" s="338"/>
      <c r="F6" s="338"/>
      <c r="G6" s="338"/>
      <c r="H6" s="338"/>
      <c r="I6" s="338"/>
      <c r="J6" s="340"/>
    </row>
    <row r="7" spans="1:10" s="31" customFormat="1" ht="61.5" customHeight="1">
      <c r="A7" s="66" t="s">
        <v>18</v>
      </c>
      <c r="B7" s="339" t="s">
        <v>40</v>
      </c>
      <c r="C7" s="36" t="s">
        <v>1</v>
      </c>
      <c r="D7" s="334" t="s">
        <v>2</v>
      </c>
      <c r="E7" s="36" t="s">
        <v>41</v>
      </c>
      <c r="F7" s="36" t="s">
        <v>46</v>
      </c>
      <c r="G7" s="36" t="s">
        <v>437</v>
      </c>
      <c r="H7" s="36" t="s">
        <v>42</v>
      </c>
      <c r="I7" s="36" t="s">
        <v>438</v>
      </c>
      <c r="J7" s="36" t="s">
        <v>43</v>
      </c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L8" s="344"/>
    </row>
    <row r="9" spans="1:10" ht="21.75" customHeight="1">
      <c r="A9" s="8" t="s">
        <v>6</v>
      </c>
      <c r="B9" s="8" t="s">
        <v>436</v>
      </c>
      <c r="C9" s="10">
        <v>801</v>
      </c>
      <c r="D9" s="10">
        <v>80110</v>
      </c>
      <c r="E9" s="8">
        <v>0</v>
      </c>
      <c r="F9" s="146">
        <v>130020</v>
      </c>
      <c r="G9" s="146">
        <v>106673.97</v>
      </c>
      <c r="H9" s="146">
        <v>130020</v>
      </c>
      <c r="I9" s="146">
        <v>106673.97</v>
      </c>
      <c r="J9" s="146">
        <v>0</v>
      </c>
    </row>
    <row r="10" spans="1:10" ht="21.75" customHeight="1">
      <c r="A10" s="8" t="s">
        <v>7</v>
      </c>
      <c r="B10" s="8" t="s">
        <v>122</v>
      </c>
      <c r="C10" s="10">
        <v>801</v>
      </c>
      <c r="D10" s="10">
        <v>80101</v>
      </c>
      <c r="E10" s="8">
        <v>0</v>
      </c>
      <c r="F10" s="146">
        <v>7005</v>
      </c>
      <c r="G10" s="146">
        <v>5613.95</v>
      </c>
      <c r="H10" s="146">
        <v>7005</v>
      </c>
      <c r="I10" s="146">
        <v>5613.95</v>
      </c>
      <c r="J10" s="146">
        <v>0</v>
      </c>
    </row>
    <row r="11" spans="1:10" ht="21.75" customHeight="1">
      <c r="A11" s="8" t="s">
        <v>8</v>
      </c>
      <c r="B11" s="8" t="s">
        <v>259</v>
      </c>
      <c r="C11" s="10">
        <v>801</v>
      </c>
      <c r="D11" s="10">
        <v>80104</v>
      </c>
      <c r="E11" s="8">
        <v>0</v>
      </c>
      <c r="F11" s="146">
        <v>19000</v>
      </c>
      <c r="G11" s="146">
        <v>14506</v>
      </c>
      <c r="H11" s="146">
        <v>19000</v>
      </c>
      <c r="I11" s="146">
        <v>14506</v>
      </c>
      <c r="J11" s="146">
        <v>0</v>
      </c>
    </row>
    <row r="12" spans="1:10" s="18" customFormat="1" ht="21.75" customHeight="1">
      <c r="A12" s="578" t="s">
        <v>33</v>
      </c>
      <c r="B12" s="578"/>
      <c r="C12" s="19"/>
      <c r="D12" s="19"/>
      <c r="E12" s="24"/>
      <c r="F12" s="50">
        <f>SUM(F9:F11)</f>
        <v>156025</v>
      </c>
      <c r="G12" s="50">
        <f>SUM(G9:G11)</f>
        <v>126793.92</v>
      </c>
      <c r="H12" s="50">
        <f>SUM(H9:H11)</f>
        <v>156025</v>
      </c>
      <c r="I12" s="50">
        <f>SUM(I9:I11)</f>
        <v>126793.92</v>
      </c>
      <c r="J12" s="50">
        <f>SUM(J9:J11)</f>
        <v>0</v>
      </c>
    </row>
    <row r="13" ht="4.5" customHeight="1"/>
  </sheetData>
  <sheetProtection/>
  <mergeCells count="3">
    <mergeCell ref="A12:B12"/>
    <mergeCell ref="A1:J1"/>
    <mergeCell ref="B2:I3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10 
dosprawozdania Wójta Gminy Łączna za  2014r.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7.25390625" style="0" customWidth="1"/>
    <col min="4" max="4" width="9.375" style="0" customWidth="1"/>
    <col min="5" max="5" width="9.875" style="0" customWidth="1"/>
    <col min="6" max="7" width="11.25390625" style="0" customWidth="1"/>
    <col min="8" max="8" width="10.375" style="0" customWidth="1"/>
    <col min="9" max="9" width="9.625" style="0" customWidth="1"/>
    <col min="10" max="10" width="11.375" style="0" customWidth="1"/>
    <col min="11" max="11" width="11.25390625" style="0" customWidth="1"/>
    <col min="12" max="12" width="12.625" style="0" customWidth="1"/>
  </cols>
  <sheetData>
    <row r="1" spans="1:12" ht="18">
      <c r="A1" s="488" t="s">
        <v>412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12" ht="18">
      <c r="A2" s="488" t="s">
        <v>439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</row>
    <row r="3" spans="1:12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2" s="31" customFormat="1" ht="15" customHeight="1">
      <c r="A5" s="583" t="s">
        <v>18</v>
      </c>
      <c r="B5" s="583" t="s">
        <v>40</v>
      </c>
      <c r="C5" s="581" t="s">
        <v>1</v>
      </c>
      <c r="D5" s="582" t="s">
        <v>2</v>
      </c>
      <c r="E5" s="581" t="s">
        <v>41</v>
      </c>
      <c r="F5" s="586" t="s">
        <v>45</v>
      </c>
      <c r="G5" s="587"/>
      <c r="H5" s="587"/>
      <c r="I5" s="587"/>
      <c r="J5" s="586" t="s">
        <v>42</v>
      </c>
      <c r="K5" s="587"/>
      <c r="L5" s="581" t="s">
        <v>43</v>
      </c>
    </row>
    <row r="6" spans="1:12" s="31" customFormat="1" ht="25.5" customHeight="1">
      <c r="A6" s="583"/>
      <c r="B6" s="583"/>
      <c r="C6" s="581"/>
      <c r="D6" s="584"/>
      <c r="E6" s="581"/>
      <c r="F6" s="581" t="s">
        <v>299</v>
      </c>
      <c r="G6" s="582" t="s">
        <v>435</v>
      </c>
      <c r="H6" s="588" t="s">
        <v>44</v>
      </c>
      <c r="I6" s="589"/>
      <c r="J6" s="581" t="s">
        <v>298</v>
      </c>
      <c r="K6" s="582" t="s">
        <v>434</v>
      </c>
      <c r="L6" s="581"/>
    </row>
    <row r="7" spans="1:12" s="31" customFormat="1" ht="23.25" customHeight="1">
      <c r="A7" s="583"/>
      <c r="B7" s="583"/>
      <c r="C7" s="581"/>
      <c r="D7" s="584"/>
      <c r="E7" s="581"/>
      <c r="F7" s="581"/>
      <c r="G7" s="486"/>
      <c r="H7" s="581" t="s">
        <v>47</v>
      </c>
      <c r="I7" s="581"/>
      <c r="J7" s="581"/>
      <c r="K7" s="486"/>
      <c r="L7" s="581"/>
    </row>
    <row r="8" spans="1:12" s="31" customFormat="1" ht="35.25" customHeight="1">
      <c r="A8" s="583"/>
      <c r="B8" s="583"/>
      <c r="C8" s="581"/>
      <c r="D8" s="585"/>
      <c r="E8" s="581"/>
      <c r="F8" s="581"/>
      <c r="G8" s="487"/>
      <c r="H8" s="36" t="s">
        <v>48</v>
      </c>
      <c r="I8" s="36" t="s">
        <v>300</v>
      </c>
      <c r="J8" s="581"/>
      <c r="K8" s="487"/>
      <c r="L8" s="58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/>
      <c r="H9" s="6">
        <v>7</v>
      </c>
      <c r="I9" s="6">
        <v>8</v>
      </c>
      <c r="J9" s="6">
        <v>10</v>
      </c>
      <c r="K9" s="6">
        <v>11</v>
      </c>
      <c r="L9" s="6">
        <v>13</v>
      </c>
    </row>
    <row r="10" spans="1:13" ht="21.75" customHeight="1">
      <c r="A10" s="10" t="s">
        <v>6</v>
      </c>
      <c r="B10" s="22" t="s">
        <v>118</v>
      </c>
      <c r="C10" s="75">
        <v>400</v>
      </c>
      <c r="D10" s="75">
        <v>40001</v>
      </c>
      <c r="E10" s="142">
        <v>42916.18</v>
      </c>
      <c r="F10" s="142">
        <v>301700</v>
      </c>
      <c r="G10" s="142">
        <v>213269.46</v>
      </c>
      <c r="H10" s="142">
        <v>0</v>
      </c>
      <c r="I10" s="142">
        <v>0</v>
      </c>
      <c r="J10" s="142">
        <v>301600</v>
      </c>
      <c r="K10" s="142">
        <v>272278.53</v>
      </c>
      <c r="L10" s="142">
        <f>SUM(E10+G10-K10)</f>
        <v>-16092.890000000043</v>
      </c>
      <c r="M10" s="76"/>
    </row>
    <row r="11" spans="1:13" ht="21.75" customHeight="1">
      <c r="A11" s="10" t="s">
        <v>7</v>
      </c>
      <c r="B11" s="22" t="s">
        <v>119</v>
      </c>
      <c r="C11" s="75">
        <v>400</v>
      </c>
      <c r="D11" s="75">
        <v>40002</v>
      </c>
      <c r="E11" s="142">
        <v>43189.27</v>
      </c>
      <c r="F11" s="253">
        <v>575500</v>
      </c>
      <c r="G11" s="142">
        <v>533891.15</v>
      </c>
      <c r="H11" s="253">
        <v>103000</v>
      </c>
      <c r="I11" s="253">
        <v>102962.95</v>
      </c>
      <c r="J11" s="142">
        <v>598548.15</v>
      </c>
      <c r="K11" s="142">
        <v>583131.65</v>
      </c>
      <c r="L11" s="142">
        <f>SUM(E11+G11-K11)</f>
        <v>-6051.229999999981</v>
      </c>
      <c r="M11" s="76"/>
    </row>
    <row r="12" spans="1:13" ht="28.5" customHeight="1">
      <c r="A12" s="23" t="s">
        <v>8</v>
      </c>
      <c r="B12" s="73" t="s">
        <v>120</v>
      </c>
      <c r="C12" s="77">
        <v>900</v>
      </c>
      <c r="D12" s="77">
        <v>90001</v>
      </c>
      <c r="E12" s="143">
        <v>53206.66</v>
      </c>
      <c r="F12" s="254">
        <v>242585.2</v>
      </c>
      <c r="G12" s="143">
        <v>211372.56</v>
      </c>
      <c r="H12" s="254">
        <v>150185.2</v>
      </c>
      <c r="I12" s="254">
        <v>150185.11</v>
      </c>
      <c r="J12" s="143">
        <v>279485.2</v>
      </c>
      <c r="K12" s="143">
        <v>271378.26</v>
      </c>
      <c r="L12" s="142">
        <f>SUM(E12+G12-K12)</f>
        <v>-6799.040000000037</v>
      </c>
      <c r="M12" s="76"/>
    </row>
    <row r="13" spans="1:13" ht="29.25" customHeight="1">
      <c r="A13" s="72" t="s">
        <v>0</v>
      </c>
      <c r="B13" s="74" t="s">
        <v>121</v>
      </c>
      <c r="C13" s="78">
        <v>900</v>
      </c>
      <c r="D13" s="78">
        <v>90017</v>
      </c>
      <c r="E13" s="277">
        <v>-152496.33</v>
      </c>
      <c r="F13" s="144">
        <v>215332.37</v>
      </c>
      <c r="G13" s="144">
        <v>156285.77</v>
      </c>
      <c r="H13" s="144">
        <v>73148.15</v>
      </c>
      <c r="I13" s="144">
        <v>73147.55</v>
      </c>
      <c r="J13" s="144">
        <v>141900</v>
      </c>
      <c r="K13" s="144">
        <v>123742.56</v>
      </c>
      <c r="L13" s="278">
        <f>SUM(E13+G13-K13)</f>
        <v>-119953.12</v>
      </c>
      <c r="M13" s="76"/>
    </row>
    <row r="14" spans="1:13" s="18" customFormat="1" ht="27" customHeight="1">
      <c r="A14" s="578" t="s">
        <v>33</v>
      </c>
      <c r="B14" s="578"/>
      <c r="C14" s="79"/>
      <c r="D14" s="79"/>
      <c r="E14" s="145">
        <f aca="true" t="shared" si="0" ref="E14:L14">SUM(E10:E13)</f>
        <v>-13184.220000000001</v>
      </c>
      <c r="F14" s="145">
        <f t="shared" si="0"/>
        <v>1335117.5699999998</v>
      </c>
      <c r="G14" s="145">
        <f t="shared" si="0"/>
        <v>1114818.94</v>
      </c>
      <c r="H14" s="145">
        <f t="shared" si="0"/>
        <v>326333.35</v>
      </c>
      <c r="I14" s="145">
        <f t="shared" si="0"/>
        <v>326295.61</v>
      </c>
      <c r="J14" s="145">
        <f t="shared" si="0"/>
        <v>1321533.35</v>
      </c>
      <c r="K14" s="145">
        <f t="shared" si="0"/>
        <v>1250531</v>
      </c>
      <c r="L14" s="145">
        <f t="shared" si="0"/>
        <v>-148896.28000000006</v>
      </c>
      <c r="M14" s="80"/>
    </row>
    <row r="15" spans="6:12" ht="4.5" customHeight="1">
      <c r="F15" s="71"/>
      <c r="G15" s="71"/>
      <c r="H15" s="71"/>
      <c r="I15" s="71"/>
      <c r="J15" s="71"/>
      <c r="K15" s="71"/>
      <c r="L15" s="71"/>
    </row>
    <row r="16" spans="6:12" ht="12.75">
      <c r="F16" s="71"/>
      <c r="G16" s="71"/>
      <c r="H16" s="71"/>
      <c r="I16" s="71"/>
      <c r="J16" s="71"/>
      <c r="K16" s="71"/>
      <c r="L16" s="71"/>
    </row>
    <row r="18" ht="12.75">
      <c r="J18" s="71"/>
    </row>
  </sheetData>
  <sheetProtection/>
  <mergeCells count="17">
    <mergeCell ref="J5:K5"/>
    <mergeCell ref="A14:B14"/>
    <mergeCell ref="F6:F8"/>
    <mergeCell ref="H6:I6"/>
    <mergeCell ref="J6:J8"/>
    <mergeCell ref="G6:G8"/>
    <mergeCell ref="H7:I7"/>
    <mergeCell ref="L5:L8"/>
    <mergeCell ref="K6:K8"/>
    <mergeCell ref="A1:L1"/>
    <mergeCell ref="A2:L2"/>
    <mergeCell ref="A5:A8"/>
    <mergeCell ref="B5:B8"/>
    <mergeCell ref="C5:C8"/>
    <mergeCell ref="D5:D8"/>
    <mergeCell ref="E5:E8"/>
    <mergeCell ref="F5:I5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9
do  sprawozdania Wójta Gminy Łączna za 2014r.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2.625" style="0" customWidth="1"/>
    <col min="4" max="4" width="37.625" style="0" customWidth="1"/>
    <col min="5" max="5" width="25.125" style="0" customWidth="1"/>
    <col min="6" max="7" width="15.75390625" style="0" customWidth="1"/>
  </cols>
  <sheetData>
    <row r="1" spans="1:7" ht="19.5" customHeight="1">
      <c r="A1" s="488" t="s">
        <v>440</v>
      </c>
      <c r="B1" s="488"/>
      <c r="C1" s="488"/>
      <c r="D1" s="488"/>
      <c r="E1" s="488"/>
      <c r="F1" s="488"/>
      <c r="G1" s="119"/>
    </row>
    <row r="2" spans="1:7" ht="19.5" customHeight="1">
      <c r="A2" s="125"/>
      <c r="B2" s="125"/>
      <c r="C2" s="125"/>
      <c r="D2" s="119"/>
      <c r="E2" s="119"/>
      <c r="F2" s="119"/>
      <c r="G2" s="119"/>
    </row>
    <row r="3" spans="1:7" ht="19.5" customHeight="1">
      <c r="A3" s="602" t="s">
        <v>18</v>
      </c>
      <c r="B3" s="602" t="s">
        <v>1</v>
      </c>
      <c r="C3" s="602" t="s">
        <v>2</v>
      </c>
      <c r="D3" s="603" t="s">
        <v>107</v>
      </c>
      <c r="E3" s="603" t="s">
        <v>108</v>
      </c>
      <c r="F3" s="603" t="s">
        <v>109</v>
      </c>
      <c r="G3" s="590" t="s">
        <v>419</v>
      </c>
    </row>
    <row r="4" spans="1:7" ht="19.5" customHeight="1">
      <c r="A4" s="602"/>
      <c r="B4" s="602"/>
      <c r="C4" s="602"/>
      <c r="D4" s="603"/>
      <c r="E4" s="603"/>
      <c r="F4" s="603"/>
      <c r="G4" s="591"/>
    </row>
    <row r="5" spans="1:7" ht="19.5" customHeight="1">
      <c r="A5" s="602"/>
      <c r="B5" s="602"/>
      <c r="C5" s="602"/>
      <c r="D5" s="603"/>
      <c r="E5" s="603"/>
      <c r="F5" s="603"/>
      <c r="G5" s="592"/>
    </row>
    <row r="6" spans="1:8" ht="14.25" customHeight="1">
      <c r="A6" s="222">
        <v>1</v>
      </c>
      <c r="B6" s="222">
        <v>2</v>
      </c>
      <c r="C6" s="222">
        <v>3</v>
      </c>
      <c r="D6" s="222">
        <v>4</v>
      </c>
      <c r="E6" s="222">
        <v>5</v>
      </c>
      <c r="F6" s="222">
        <v>6</v>
      </c>
      <c r="G6" s="222">
        <v>7</v>
      </c>
      <c r="H6" s="223"/>
    </row>
    <row r="7" spans="1:7" ht="24" customHeight="1">
      <c r="A7" s="596" t="s">
        <v>113</v>
      </c>
      <c r="B7" s="597"/>
      <c r="C7" s="597"/>
      <c r="D7" s="597"/>
      <c r="E7" s="597"/>
      <c r="F7" s="598"/>
      <c r="G7" s="282"/>
    </row>
    <row r="8" spans="1:7" ht="30" customHeight="1">
      <c r="A8" s="133" t="s">
        <v>6</v>
      </c>
      <c r="B8" s="279">
        <v>400</v>
      </c>
      <c r="C8" s="279">
        <v>40002</v>
      </c>
      <c r="D8" s="133" t="s">
        <v>121</v>
      </c>
      <c r="E8" s="133" t="s">
        <v>123</v>
      </c>
      <c r="F8" s="225">
        <v>111200</v>
      </c>
      <c r="G8" s="281">
        <v>111200</v>
      </c>
    </row>
    <row r="9" spans="1:7" ht="30" customHeight="1">
      <c r="A9" s="133" t="s">
        <v>7</v>
      </c>
      <c r="B9" s="279">
        <v>900</v>
      </c>
      <c r="C9" s="279">
        <v>90001</v>
      </c>
      <c r="D9" s="280" t="s">
        <v>121</v>
      </c>
      <c r="E9" s="133" t="s">
        <v>124</v>
      </c>
      <c r="F9" s="225">
        <v>162200</v>
      </c>
      <c r="G9" s="281">
        <v>162199.91</v>
      </c>
    </row>
    <row r="10" spans="1:7" ht="30" customHeight="1">
      <c r="A10" s="133" t="s">
        <v>8</v>
      </c>
      <c r="B10" s="279">
        <v>600</v>
      </c>
      <c r="C10" s="279">
        <v>60016</v>
      </c>
      <c r="D10" s="280" t="s">
        <v>121</v>
      </c>
      <c r="E10" s="359" t="s">
        <v>319</v>
      </c>
      <c r="F10" s="360">
        <v>79000</v>
      </c>
      <c r="G10" s="281">
        <v>78999.41</v>
      </c>
    </row>
    <row r="11" spans="1:7" ht="24" customHeight="1">
      <c r="A11" s="599" t="s">
        <v>114</v>
      </c>
      <c r="B11" s="600"/>
      <c r="C11" s="600"/>
      <c r="D11" s="600"/>
      <c r="E11" s="600"/>
      <c r="F11" s="601"/>
      <c r="G11" s="220"/>
    </row>
    <row r="12" spans="1:7" ht="30" customHeight="1">
      <c r="A12" s="132"/>
      <c r="B12" s="132"/>
      <c r="C12" s="132"/>
      <c r="D12" s="132"/>
      <c r="E12" s="132"/>
      <c r="F12" s="132"/>
      <c r="G12" s="221"/>
    </row>
    <row r="13" spans="1:7" s="1" customFormat="1" ht="30" customHeight="1">
      <c r="A13" s="593" t="s">
        <v>33</v>
      </c>
      <c r="B13" s="594"/>
      <c r="C13" s="594"/>
      <c r="D13" s="595"/>
      <c r="E13" s="133"/>
      <c r="F13" s="129">
        <f>SUM(F8:F10)</f>
        <v>352400</v>
      </c>
      <c r="G13" s="129">
        <f>SUM(G8:G10)</f>
        <v>352399.32000000007</v>
      </c>
    </row>
    <row r="14" spans="1:7" ht="15">
      <c r="A14" s="125"/>
      <c r="B14" s="125"/>
      <c r="C14" s="125"/>
      <c r="D14" s="125"/>
      <c r="E14" s="125"/>
      <c r="F14" s="125"/>
      <c r="G14" s="125"/>
    </row>
  </sheetData>
  <sheetProtection/>
  <mergeCells count="11">
    <mergeCell ref="F3:F5"/>
    <mergeCell ref="G3:G5"/>
    <mergeCell ref="A13:D13"/>
    <mergeCell ref="A7:F7"/>
    <mergeCell ref="A11:F11"/>
    <mergeCell ref="A1:F1"/>
    <mergeCell ref="A3:A5"/>
    <mergeCell ref="B3:B5"/>
    <mergeCell ref="C3:C5"/>
    <mergeCell ref="D3:D5"/>
    <mergeCell ref="E3:E5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  <headerFooter alignWithMargins="0">
    <oddHeader xml:space="preserve">&amp;R&amp;9Załącznik nr 11
do sprawozdania Wójta Gminy Łączna za 2014r.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13.375" style="1" customWidth="1"/>
    <col min="4" max="4" width="47.75390625" style="1" customWidth="1"/>
    <col min="5" max="6" width="17.375" style="1" customWidth="1"/>
    <col min="7" max="16384" width="9.125" style="1" customWidth="1"/>
  </cols>
  <sheetData>
    <row r="1" spans="1:7" ht="19.5" customHeight="1">
      <c r="A1" s="525" t="s">
        <v>441</v>
      </c>
      <c r="B1" s="525"/>
      <c r="C1" s="525"/>
      <c r="D1" s="525"/>
      <c r="E1" s="525"/>
      <c r="F1" s="217"/>
      <c r="G1" s="126"/>
    </row>
    <row r="2" spans="1:7" ht="19.5" customHeight="1">
      <c r="A2" s="126"/>
      <c r="B2" s="126"/>
      <c r="C2" s="126"/>
      <c r="D2" s="119"/>
      <c r="E2" s="119"/>
      <c r="F2" s="119"/>
      <c r="G2" s="126"/>
    </row>
    <row r="3" spans="1:7" ht="19.5" customHeight="1">
      <c r="A3" s="126"/>
      <c r="B3" s="126"/>
      <c r="C3" s="126"/>
      <c r="D3" s="126"/>
      <c r="E3" s="127"/>
      <c r="F3" s="127"/>
      <c r="G3" s="126"/>
    </row>
    <row r="4" spans="1:7" ht="50.25" customHeight="1">
      <c r="A4" s="128" t="s">
        <v>18</v>
      </c>
      <c r="B4" s="128" t="s">
        <v>1</v>
      </c>
      <c r="C4" s="128" t="s">
        <v>2</v>
      </c>
      <c r="D4" s="128" t="s">
        <v>110</v>
      </c>
      <c r="E4" s="128" t="s">
        <v>111</v>
      </c>
      <c r="F4" s="216" t="s">
        <v>442</v>
      </c>
      <c r="G4" s="126"/>
    </row>
    <row r="5" spans="1:7" ht="11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/>
      <c r="G5" s="126"/>
    </row>
    <row r="6" spans="1:7" ht="21" customHeight="1">
      <c r="A6" s="607" t="s">
        <v>113</v>
      </c>
      <c r="B6" s="608"/>
      <c r="C6" s="608"/>
      <c r="D6" s="608"/>
      <c r="E6" s="609"/>
      <c r="F6" s="224"/>
      <c r="G6" s="126"/>
    </row>
    <row r="7" spans="1:7" ht="45" customHeight="1">
      <c r="A7" s="130" t="s">
        <v>6</v>
      </c>
      <c r="B7" s="332">
        <v>921</v>
      </c>
      <c r="C7" s="332">
        <v>92116</v>
      </c>
      <c r="D7" s="358" t="s">
        <v>125</v>
      </c>
      <c r="E7" s="131">
        <v>66000</v>
      </c>
      <c r="F7" s="225">
        <v>66000</v>
      </c>
      <c r="G7" s="126"/>
    </row>
    <row r="8" spans="1:7" ht="24.75" customHeight="1">
      <c r="A8" s="610" t="s">
        <v>114</v>
      </c>
      <c r="B8" s="611"/>
      <c r="C8" s="611"/>
      <c r="D8" s="611"/>
      <c r="E8" s="609"/>
      <c r="F8" s="224"/>
      <c r="G8" s="126"/>
    </row>
    <row r="9" spans="1:7" ht="42" customHeight="1">
      <c r="A9" s="400" t="s">
        <v>6</v>
      </c>
      <c r="B9" s="284">
        <v>801</v>
      </c>
      <c r="C9" s="284">
        <v>80101</v>
      </c>
      <c r="D9" s="283" t="s">
        <v>320</v>
      </c>
      <c r="E9" s="285">
        <v>405000</v>
      </c>
      <c r="F9" s="286">
        <v>404191.8</v>
      </c>
      <c r="G9" s="126"/>
    </row>
    <row r="10" spans="1:7" ht="30" customHeight="1">
      <c r="A10" s="604" t="s">
        <v>33</v>
      </c>
      <c r="B10" s="605"/>
      <c r="C10" s="605"/>
      <c r="D10" s="606"/>
      <c r="E10" s="129">
        <f>SUM(E7+E9)</f>
        <v>471000</v>
      </c>
      <c r="F10" s="129">
        <f>SUM(F7+F9)</f>
        <v>470191.8</v>
      </c>
      <c r="G10" s="126"/>
    </row>
    <row r="11" spans="1:7" ht="15">
      <c r="A11" s="126"/>
      <c r="B11" s="126"/>
      <c r="C11" s="126"/>
      <c r="D11" s="126"/>
      <c r="E11" s="126"/>
      <c r="F11" s="126"/>
      <c r="G11" s="126"/>
    </row>
    <row r="12" spans="1:7" ht="15">
      <c r="A12" s="126"/>
      <c r="B12" s="126"/>
      <c r="C12" s="126"/>
      <c r="D12" s="126"/>
      <c r="E12" s="126"/>
      <c r="F12" s="126"/>
      <c r="G12" s="126"/>
    </row>
  </sheetData>
  <sheetProtection/>
  <mergeCells count="4">
    <mergeCell ref="A1:E1"/>
    <mergeCell ref="A10:D10"/>
    <mergeCell ref="A6:E6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r:id="rId1"/>
  <headerFooter alignWithMargins="0">
    <oddHeader>&amp;R&amp;9Załącznik nr 12
do  sprawozdania Wójta Gminy Łączna za 2014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125" style="31" customWidth="1"/>
    <col min="2" max="2" width="7.375" style="31" customWidth="1"/>
    <col min="3" max="3" width="10.25390625" style="31" customWidth="1"/>
    <col min="4" max="4" width="61.875" style="31" customWidth="1"/>
    <col min="5" max="5" width="20.75390625" style="31" customWidth="1"/>
    <col min="6" max="6" width="11.375" style="31" customWidth="1"/>
    <col min="7" max="7" width="14.00390625" style="31" customWidth="1"/>
    <col min="8" max="16384" width="9.125" style="31" customWidth="1"/>
  </cols>
  <sheetData>
    <row r="1" spans="1:5" ht="18.75" customHeight="1">
      <c r="A1" s="612" t="s">
        <v>443</v>
      </c>
      <c r="B1" s="613"/>
      <c r="C1" s="613"/>
      <c r="D1" s="613"/>
      <c r="E1" s="613"/>
    </row>
    <row r="2" spans="4:7" ht="7.5" customHeight="1">
      <c r="D2" s="33"/>
      <c r="E2" s="67"/>
      <c r="F2" s="67"/>
      <c r="G2" s="67"/>
    </row>
    <row r="3" spans="1:7" ht="41.25" customHeight="1">
      <c r="A3" s="66" t="s">
        <v>18</v>
      </c>
      <c r="B3" s="66" t="s">
        <v>1</v>
      </c>
      <c r="C3" s="66" t="s">
        <v>2</v>
      </c>
      <c r="D3" s="66" t="s">
        <v>15</v>
      </c>
      <c r="E3" s="39" t="s">
        <v>112</v>
      </c>
      <c r="F3" s="66" t="s">
        <v>111</v>
      </c>
      <c r="G3" s="39" t="s">
        <v>444</v>
      </c>
    </row>
    <row r="4" spans="1:7" s="69" customFormat="1" ht="12" customHeight="1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5</v>
      </c>
      <c r="G4" s="68"/>
    </row>
    <row r="5" spans="1:7" ht="23.25" customHeight="1">
      <c r="A5" s="617" t="s">
        <v>113</v>
      </c>
      <c r="B5" s="618"/>
      <c r="C5" s="618"/>
      <c r="D5" s="618"/>
      <c r="E5" s="618"/>
      <c r="F5" s="619"/>
      <c r="G5" s="287"/>
    </row>
    <row r="6" spans="1:7" ht="32.25" customHeight="1">
      <c r="A6" s="366" t="s">
        <v>6</v>
      </c>
      <c r="B6" s="366">
        <v>600</v>
      </c>
      <c r="C6" s="366">
        <v>60014</v>
      </c>
      <c r="D6" s="291" t="s">
        <v>407</v>
      </c>
      <c r="E6" s="290" t="s">
        <v>408</v>
      </c>
      <c r="F6" s="288">
        <v>330000</v>
      </c>
      <c r="G6" s="289">
        <v>0</v>
      </c>
    </row>
    <row r="7" spans="1:7" ht="63.75" customHeight="1">
      <c r="A7" s="366" t="s">
        <v>7</v>
      </c>
      <c r="B7" s="366">
        <v>900</v>
      </c>
      <c r="C7" s="366">
        <v>90001</v>
      </c>
      <c r="D7" s="291" t="s">
        <v>466</v>
      </c>
      <c r="E7" s="293" t="s">
        <v>463</v>
      </c>
      <c r="F7" s="288">
        <v>150000</v>
      </c>
      <c r="G7" s="289">
        <v>119600</v>
      </c>
    </row>
    <row r="8" spans="1:7" ht="51.75" customHeight="1">
      <c r="A8" s="366" t="s">
        <v>8</v>
      </c>
      <c r="B8" s="472" t="s">
        <v>115</v>
      </c>
      <c r="C8" s="472" t="s">
        <v>116</v>
      </c>
      <c r="D8" s="291" t="s">
        <v>467</v>
      </c>
      <c r="E8" s="293" t="s">
        <v>463</v>
      </c>
      <c r="F8" s="288">
        <v>50000</v>
      </c>
      <c r="G8" s="289">
        <v>48292.68</v>
      </c>
    </row>
    <row r="9" spans="1:7" ht="28.5" customHeight="1">
      <c r="A9" s="620" t="s">
        <v>114</v>
      </c>
      <c r="B9" s="621"/>
      <c r="C9" s="621"/>
      <c r="D9" s="621"/>
      <c r="E9" s="621"/>
      <c r="F9" s="622"/>
      <c r="G9" s="292"/>
    </row>
    <row r="10" spans="1:7" ht="42.75" customHeight="1">
      <c r="A10" s="366" t="s">
        <v>6</v>
      </c>
      <c r="B10" s="366">
        <v>851</v>
      </c>
      <c r="C10" s="366">
        <v>85154</v>
      </c>
      <c r="D10" s="293" t="s">
        <v>409</v>
      </c>
      <c r="E10" s="293" t="s">
        <v>126</v>
      </c>
      <c r="F10" s="288">
        <v>10000</v>
      </c>
      <c r="G10" s="288">
        <v>10000</v>
      </c>
    </row>
    <row r="11" spans="1:7" ht="36" customHeight="1">
      <c r="A11" s="366" t="s">
        <v>7</v>
      </c>
      <c r="B11" s="366">
        <v>926</v>
      </c>
      <c r="C11" s="366">
        <v>92605</v>
      </c>
      <c r="D11" s="293" t="s">
        <v>127</v>
      </c>
      <c r="E11" s="293" t="s">
        <v>126</v>
      </c>
      <c r="F11" s="288">
        <v>35000</v>
      </c>
      <c r="G11" s="288">
        <v>35000</v>
      </c>
    </row>
    <row r="12" spans="1:7" ht="36" customHeight="1">
      <c r="A12" s="366" t="s">
        <v>0</v>
      </c>
      <c r="B12" s="366">
        <v>754</v>
      </c>
      <c r="C12" s="366">
        <v>75412</v>
      </c>
      <c r="D12" s="293" t="s">
        <v>413</v>
      </c>
      <c r="E12" s="293" t="s">
        <v>353</v>
      </c>
      <c r="F12" s="288">
        <v>9514.4</v>
      </c>
      <c r="G12" s="288">
        <v>9271.11</v>
      </c>
    </row>
    <row r="13" spans="1:7" s="70" customFormat="1" ht="21" customHeight="1">
      <c r="A13" s="614" t="s">
        <v>33</v>
      </c>
      <c r="B13" s="615"/>
      <c r="C13" s="615"/>
      <c r="D13" s="615"/>
      <c r="E13" s="616"/>
      <c r="F13" s="170">
        <f>SUM(F6+F10+F11+F12+F7+F8)</f>
        <v>584514.4</v>
      </c>
      <c r="G13" s="170">
        <f>SUM(G6+G10+G11+G12+G7+G8)</f>
        <v>222163.78999999998</v>
      </c>
    </row>
    <row r="14" spans="6:7" ht="12.75">
      <c r="F14" s="157"/>
      <c r="G14" s="157"/>
    </row>
  </sheetData>
  <sheetProtection/>
  <mergeCells count="4">
    <mergeCell ref="A1:E1"/>
    <mergeCell ref="A13:E13"/>
    <mergeCell ref="A5:F5"/>
    <mergeCell ref="A9:F9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landscape" paperSize="9" r:id="rId1"/>
  <headerFooter alignWithMargins="0">
    <oddHeader>&amp;R&amp;9Załącznik nr 13
do  sprawozdania Wójta Gminy Łączna za 2014r.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623"/>
      <c r="B1" s="623"/>
      <c r="C1" s="623"/>
      <c r="D1" s="623"/>
      <c r="E1" s="623"/>
      <c r="F1" s="21"/>
      <c r="G1" s="21"/>
      <c r="H1" s="21"/>
      <c r="I1" s="21"/>
      <c r="J1" s="21"/>
      <c r="K1" s="21"/>
      <c r="L1" s="21"/>
    </row>
    <row r="2" spans="1:9" ht="19.5" customHeight="1">
      <c r="A2" s="623"/>
      <c r="B2" s="623"/>
      <c r="C2" s="623"/>
      <c r="D2" s="623"/>
      <c r="E2" s="623"/>
      <c r="F2" s="21"/>
      <c r="G2" s="21"/>
      <c r="H2" s="21"/>
      <c r="I2" s="21"/>
    </row>
    <row r="3" spans="1:5" ht="12.75">
      <c r="A3" s="63"/>
      <c r="B3" s="63"/>
      <c r="C3" s="63"/>
      <c r="D3" s="63"/>
      <c r="E3" s="63"/>
    </row>
    <row r="4" spans="1:5" ht="12.75">
      <c r="A4" s="63"/>
      <c r="B4" s="63"/>
      <c r="C4" s="63"/>
      <c r="D4" s="63"/>
      <c r="E4" s="255"/>
    </row>
    <row r="5" spans="1:12" ht="19.5" customHeight="1">
      <c r="A5" s="256"/>
      <c r="B5" s="256"/>
      <c r="C5" s="256"/>
      <c r="D5" s="256"/>
      <c r="E5" s="256"/>
      <c r="F5" s="25"/>
      <c r="G5" s="25"/>
      <c r="H5" s="25"/>
      <c r="I5" s="25"/>
      <c r="J5" s="25"/>
      <c r="K5" s="26"/>
      <c r="L5" s="26"/>
    </row>
    <row r="6" spans="1:12" ht="19.5" customHeight="1">
      <c r="A6" s="257"/>
      <c r="B6" s="257"/>
      <c r="C6" s="257"/>
      <c r="D6" s="258"/>
      <c r="E6" s="257"/>
      <c r="F6" s="25"/>
      <c r="G6" s="25"/>
      <c r="H6" s="25"/>
      <c r="I6" s="25"/>
      <c r="J6" s="25"/>
      <c r="K6" s="26"/>
      <c r="L6" s="26"/>
    </row>
    <row r="7" spans="1:12" ht="23.25" customHeight="1">
      <c r="A7" s="257"/>
      <c r="B7" s="257"/>
      <c r="C7" s="257"/>
      <c r="D7" s="258"/>
      <c r="E7" s="259"/>
      <c r="F7" s="25"/>
      <c r="G7" s="25"/>
      <c r="H7" s="25"/>
      <c r="I7" s="25"/>
      <c r="J7" s="25"/>
      <c r="K7" s="26"/>
      <c r="L7" s="26"/>
    </row>
    <row r="8" spans="1:12" ht="23.25" customHeight="1">
      <c r="A8" s="260"/>
      <c r="B8" s="260"/>
      <c r="C8" s="260"/>
      <c r="D8" s="258"/>
      <c r="E8" s="259"/>
      <c r="F8" s="25"/>
      <c r="G8" s="25"/>
      <c r="H8" s="25"/>
      <c r="I8" s="25"/>
      <c r="J8" s="25"/>
      <c r="K8" s="26"/>
      <c r="L8" s="26"/>
    </row>
    <row r="9" spans="1:12" ht="30" customHeight="1">
      <c r="A9" s="257"/>
      <c r="B9" s="257"/>
      <c r="C9" s="257"/>
      <c r="D9" s="258"/>
      <c r="E9" s="259"/>
      <c r="F9" s="25"/>
      <c r="G9" s="25"/>
      <c r="H9" s="25"/>
      <c r="I9" s="25"/>
      <c r="J9" s="25"/>
      <c r="K9" s="26"/>
      <c r="L9" s="26"/>
    </row>
    <row r="10" spans="1:12" ht="28.5" customHeight="1">
      <c r="A10" s="257"/>
      <c r="B10" s="257"/>
      <c r="C10" s="257"/>
      <c r="D10" s="258"/>
      <c r="E10" s="261"/>
      <c r="F10" s="25"/>
      <c r="G10" s="25"/>
      <c r="H10" s="25"/>
      <c r="I10" s="25"/>
      <c r="J10" s="25"/>
      <c r="K10" s="26"/>
      <c r="L10" s="26"/>
    </row>
    <row r="11" spans="1:12" ht="15">
      <c r="A11" s="262"/>
      <c r="B11" s="262"/>
      <c r="C11" s="262"/>
      <c r="D11" s="262"/>
      <c r="E11" s="262"/>
      <c r="F11" s="25"/>
      <c r="G11" s="25"/>
      <c r="H11" s="25"/>
      <c r="I11" s="25"/>
      <c r="J11" s="25"/>
      <c r="K11" s="26"/>
      <c r="L11" s="26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 XXXIV/4/2010
z dnia  22 stycznia 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K90" sqref="K90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20.625" style="0" customWidth="1"/>
    <col min="4" max="4" width="8.625" style="0" customWidth="1"/>
    <col min="10" max="10" width="6.25390625" style="0" customWidth="1"/>
    <col min="12" max="12" width="5.625" style="0" customWidth="1"/>
    <col min="14" max="14" width="9.00390625" style="0" customWidth="1"/>
    <col min="15" max="15" width="5.875" style="0" customWidth="1"/>
    <col min="16" max="16" width="5.625" style="0" customWidth="1"/>
  </cols>
  <sheetData>
    <row r="1" spans="1:16" ht="12.75">
      <c r="A1" s="84"/>
      <c r="B1" s="84"/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76"/>
      <c r="O1" s="76"/>
      <c r="P1" s="86" t="s">
        <v>17</v>
      </c>
    </row>
    <row r="2" spans="1:16" ht="12.75">
      <c r="A2" s="482" t="s">
        <v>1</v>
      </c>
      <c r="B2" s="482" t="s">
        <v>2</v>
      </c>
      <c r="C2" s="482" t="s">
        <v>9</v>
      </c>
      <c r="D2" s="482" t="s">
        <v>50</v>
      </c>
      <c r="E2" s="489" t="s">
        <v>5</v>
      </c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5"/>
    </row>
    <row r="3" spans="1:16" ht="12.75">
      <c r="A3" s="500"/>
      <c r="B3" s="500"/>
      <c r="C3" s="500"/>
      <c r="D3" s="500"/>
      <c r="E3" s="482" t="s">
        <v>11</v>
      </c>
      <c r="F3" s="484" t="s">
        <v>5</v>
      </c>
      <c r="G3" s="484"/>
      <c r="H3" s="484"/>
      <c r="I3" s="484"/>
      <c r="J3" s="484"/>
      <c r="K3" s="484"/>
      <c r="L3" s="484"/>
      <c r="M3" s="482" t="s">
        <v>12</v>
      </c>
      <c r="N3" s="626" t="s">
        <v>5</v>
      </c>
      <c r="O3" s="627"/>
      <c r="P3" s="628"/>
    </row>
    <row r="4" spans="1:16" ht="12.75">
      <c r="A4" s="500"/>
      <c r="B4" s="500"/>
      <c r="C4" s="500"/>
      <c r="D4" s="500"/>
      <c r="E4" s="500"/>
      <c r="F4" s="489" t="s">
        <v>51</v>
      </c>
      <c r="G4" s="625"/>
      <c r="H4" s="482" t="s">
        <v>54</v>
      </c>
      <c r="I4" s="482" t="s">
        <v>55</v>
      </c>
      <c r="J4" s="482" t="s">
        <v>56</v>
      </c>
      <c r="K4" s="482" t="s">
        <v>28</v>
      </c>
      <c r="L4" s="482" t="s">
        <v>29</v>
      </c>
      <c r="M4" s="500"/>
      <c r="N4" s="484" t="s">
        <v>57</v>
      </c>
      <c r="O4" s="484" t="s">
        <v>61</v>
      </c>
      <c r="P4" s="484" t="s">
        <v>60</v>
      </c>
    </row>
    <row r="5" spans="1:16" ht="72">
      <c r="A5" s="483"/>
      <c r="B5" s="483"/>
      <c r="C5" s="483"/>
      <c r="D5" s="483"/>
      <c r="E5" s="483"/>
      <c r="F5" s="88" t="s">
        <v>52</v>
      </c>
      <c r="G5" s="88" t="s">
        <v>53</v>
      </c>
      <c r="H5" s="483"/>
      <c r="I5" s="483"/>
      <c r="J5" s="483"/>
      <c r="K5" s="483"/>
      <c r="L5" s="483"/>
      <c r="M5" s="483"/>
      <c r="N5" s="484"/>
      <c r="O5" s="484"/>
      <c r="P5" s="484"/>
    </row>
    <row r="6" spans="1:16" ht="12.7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</row>
    <row r="7" spans="1:16" ht="18.75" customHeight="1">
      <c r="A7" s="97" t="s">
        <v>115</v>
      </c>
      <c r="B7" s="120"/>
      <c r="C7" s="98" t="s">
        <v>128</v>
      </c>
      <c r="D7" s="114">
        <f aca="true" t="shared" si="0" ref="D7:N7">SUM(D8:D10)</f>
        <v>800175</v>
      </c>
      <c r="E7" s="114">
        <f t="shared" si="0"/>
        <v>42375</v>
      </c>
      <c r="F7" s="114">
        <f t="shared" si="0"/>
        <v>0</v>
      </c>
      <c r="G7" s="114">
        <f>SUM(G8:G10)</f>
        <v>42375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757800</v>
      </c>
      <c r="N7" s="115">
        <f t="shared" si="0"/>
        <v>757800</v>
      </c>
      <c r="O7" s="99">
        <v>0</v>
      </c>
      <c r="P7" s="99">
        <v>0</v>
      </c>
    </row>
    <row r="8" spans="1:16" ht="27.75" customHeight="1">
      <c r="A8" s="91"/>
      <c r="B8" s="121" t="s">
        <v>116</v>
      </c>
      <c r="C8" s="92" t="s">
        <v>129</v>
      </c>
      <c r="D8" s="95">
        <v>758075</v>
      </c>
      <c r="E8" s="95">
        <v>275</v>
      </c>
      <c r="F8" s="95">
        <v>0</v>
      </c>
      <c r="G8" s="95">
        <v>275</v>
      </c>
      <c r="H8" s="95">
        <v>0</v>
      </c>
      <c r="I8" s="95">
        <v>0</v>
      </c>
      <c r="J8" s="95"/>
      <c r="K8" s="95">
        <v>0</v>
      </c>
      <c r="L8" s="95">
        <v>0</v>
      </c>
      <c r="M8" s="95">
        <v>757800</v>
      </c>
      <c r="N8" s="96">
        <v>757800</v>
      </c>
      <c r="O8" s="96">
        <v>0</v>
      </c>
      <c r="P8" s="96">
        <v>0</v>
      </c>
    </row>
    <row r="9" spans="1:16" ht="18.75" customHeight="1">
      <c r="A9" s="91"/>
      <c r="B9" s="121" t="s">
        <v>130</v>
      </c>
      <c r="C9" s="92" t="s">
        <v>131</v>
      </c>
      <c r="D9" s="95">
        <v>2100</v>
      </c>
      <c r="E9" s="95">
        <v>2100</v>
      </c>
      <c r="F9" s="95">
        <v>0</v>
      </c>
      <c r="G9" s="95">
        <v>2100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6">
        <v>0</v>
      </c>
      <c r="O9" s="96">
        <v>0</v>
      </c>
      <c r="P9" s="96">
        <v>0</v>
      </c>
    </row>
    <row r="10" spans="1:16" ht="18.75" customHeight="1">
      <c r="A10" s="91"/>
      <c r="B10" s="121" t="s">
        <v>132</v>
      </c>
      <c r="C10" s="92" t="s">
        <v>133</v>
      </c>
      <c r="D10" s="95">
        <v>40000</v>
      </c>
      <c r="E10" s="95">
        <v>40000</v>
      </c>
      <c r="F10" s="95">
        <v>0</v>
      </c>
      <c r="G10" s="95">
        <v>40000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v>0</v>
      </c>
      <c r="O10" s="96"/>
      <c r="P10" s="96">
        <v>0</v>
      </c>
    </row>
    <row r="11" spans="1:16" ht="33.75" customHeight="1">
      <c r="A11" s="100" t="s">
        <v>134</v>
      </c>
      <c r="B11" s="122"/>
      <c r="C11" s="101" t="s">
        <v>135</v>
      </c>
      <c r="D11" s="102">
        <f>SUM(D12)</f>
        <v>130000</v>
      </c>
      <c r="E11" s="102">
        <f>SUM(E12)</f>
        <v>130000</v>
      </c>
      <c r="F11" s="102">
        <v>0</v>
      </c>
      <c r="G11" s="102">
        <v>0</v>
      </c>
      <c r="H11" s="102">
        <f>SUM(H12)</f>
        <v>130000</v>
      </c>
      <c r="I11" s="102">
        <v>0</v>
      </c>
      <c r="J11" s="102">
        <v>0</v>
      </c>
      <c r="K11" s="102"/>
      <c r="L11" s="102">
        <v>0</v>
      </c>
      <c r="M11" s="102">
        <v>0</v>
      </c>
      <c r="N11" s="103">
        <v>0</v>
      </c>
      <c r="O11" s="103">
        <v>0</v>
      </c>
      <c r="P11" s="103">
        <v>0</v>
      </c>
    </row>
    <row r="12" spans="1:16" ht="16.5" customHeight="1">
      <c r="A12" s="91"/>
      <c r="B12" s="121" t="s">
        <v>136</v>
      </c>
      <c r="C12" s="92" t="s">
        <v>137</v>
      </c>
      <c r="D12" s="95">
        <v>130000</v>
      </c>
      <c r="E12" s="95">
        <v>130000</v>
      </c>
      <c r="F12" s="95">
        <v>0</v>
      </c>
      <c r="G12" s="95">
        <v>0</v>
      </c>
      <c r="H12" s="95">
        <v>130000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  <c r="O12" s="96">
        <v>0</v>
      </c>
      <c r="P12" s="96">
        <v>0</v>
      </c>
    </row>
    <row r="13" spans="1:16" ht="12.75">
      <c r="A13" s="100" t="s">
        <v>138</v>
      </c>
      <c r="B13" s="122"/>
      <c r="C13" s="101" t="s">
        <v>139</v>
      </c>
      <c r="D13" s="102">
        <f aca="true" t="shared" si="1" ref="D13:J13">SUM(D14:D18)</f>
        <v>1144868</v>
      </c>
      <c r="E13" s="102">
        <f t="shared" si="1"/>
        <v>200368</v>
      </c>
      <c r="F13" s="102">
        <f t="shared" si="1"/>
        <v>52900</v>
      </c>
      <c r="G13" s="102">
        <f t="shared" si="1"/>
        <v>146868</v>
      </c>
      <c r="H13" s="102">
        <f t="shared" si="1"/>
        <v>0</v>
      </c>
      <c r="I13" s="102">
        <f t="shared" si="1"/>
        <v>600</v>
      </c>
      <c r="J13" s="102">
        <f t="shared" si="1"/>
        <v>0</v>
      </c>
      <c r="K13" s="102"/>
      <c r="L13" s="102"/>
      <c r="M13" s="102">
        <f>SUM(M14:M18)</f>
        <v>944500</v>
      </c>
      <c r="N13" s="102">
        <f>SUM(N14:N18)</f>
        <v>944500</v>
      </c>
      <c r="O13" s="103">
        <v>0</v>
      </c>
      <c r="P13" s="103">
        <v>0</v>
      </c>
    </row>
    <row r="14" spans="1:16" ht="18.75" customHeight="1">
      <c r="A14" s="91"/>
      <c r="B14" s="121" t="s">
        <v>140</v>
      </c>
      <c r="C14" s="92" t="s">
        <v>141</v>
      </c>
      <c r="D14" s="95">
        <v>24000</v>
      </c>
      <c r="E14" s="95">
        <v>24000</v>
      </c>
      <c r="F14" s="95">
        <v>0</v>
      </c>
      <c r="G14" s="95">
        <v>24000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6">
        <v>0</v>
      </c>
      <c r="O14" s="96">
        <v>0</v>
      </c>
      <c r="P14" s="96">
        <v>0</v>
      </c>
    </row>
    <row r="15" spans="1:16" ht="21" customHeight="1">
      <c r="A15" s="91"/>
      <c r="B15" s="121" t="s">
        <v>142</v>
      </c>
      <c r="C15" s="92" t="s">
        <v>143</v>
      </c>
      <c r="D15" s="95">
        <v>543800</v>
      </c>
      <c r="E15" s="95">
        <v>11500</v>
      </c>
      <c r="F15" s="95">
        <v>0</v>
      </c>
      <c r="G15" s="95">
        <v>11500</v>
      </c>
      <c r="H15" s="95">
        <v>0</v>
      </c>
      <c r="I15" s="95">
        <v>0</v>
      </c>
      <c r="J15" s="95"/>
      <c r="K15" s="95">
        <v>0</v>
      </c>
      <c r="L15" s="95">
        <v>0</v>
      </c>
      <c r="M15" s="95">
        <v>532300</v>
      </c>
      <c r="N15" s="96">
        <v>532300</v>
      </c>
      <c r="O15" s="96">
        <v>0</v>
      </c>
      <c r="P15" s="96">
        <v>0</v>
      </c>
    </row>
    <row r="16" spans="1:16" ht="18" customHeight="1">
      <c r="A16" s="92"/>
      <c r="B16" s="629">
        <v>60016</v>
      </c>
      <c r="C16" s="629" t="s">
        <v>144</v>
      </c>
      <c r="D16" s="95">
        <v>208000</v>
      </c>
      <c r="E16" s="95">
        <v>158000</v>
      </c>
      <c r="F16" s="95">
        <v>52900</v>
      </c>
      <c r="G16" s="95">
        <v>89500</v>
      </c>
      <c r="H16" s="95">
        <v>15000</v>
      </c>
      <c r="I16" s="95">
        <v>600</v>
      </c>
      <c r="J16" s="95">
        <v>0</v>
      </c>
      <c r="K16" s="95">
        <v>0</v>
      </c>
      <c r="L16" s="95">
        <v>0</v>
      </c>
      <c r="M16" s="95">
        <v>50000</v>
      </c>
      <c r="N16" s="96">
        <v>50000</v>
      </c>
      <c r="O16" s="96">
        <v>0</v>
      </c>
      <c r="P16" s="96">
        <v>0</v>
      </c>
    </row>
    <row r="17" spans="1:16" ht="18" customHeight="1">
      <c r="A17" s="92"/>
      <c r="B17" s="630"/>
      <c r="C17" s="630"/>
      <c r="D17" s="95">
        <f>SUM(G17:H17)</f>
        <v>6868</v>
      </c>
      <c r="E17" s="95">
        <f>SUM(G17:H17)</f>
        <v>6868</v>
      </c>
      <c r="F17" s="95"/>
      <c r="G17" s="95">
        <v>21868</v>
      </c>
      <c r="H17" s="95">
        <v>-15000</v>
      </c>
      <c r="I17" s="95"/>
      <c r="J17" s="95"/>
      <c r="K17" s="95"/>
      <c r="L17" s="95"/>
      <c r="M17" s="95"/>
      <c r="N17" s="96"/>
      <c r="O17" s="96"/>
      <c r="P17" s="96"/>
    </row>
    <row r="18" spans="1:16" ht="18.75" customHeight="1">
      <c r="A18" s="92"/>
      <c r="B18" s="92">
        <v>60095</v>
      </c>
      <c r="C18" s="92" t="s">
        <v>133</v>
      </c>
      <c r="D18" s="95">
        <v>362200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104">
        <v>0</v>
      </c>
      <c r="K18" s="95">
        <v>0</v>
      </c>
      <c r="L18" s="95">
        <v>0</v>
      </c>
      <c r="M18" s="95">
        <v>362200</v>
      </c>
      <c r="N18" s="96">
        <v>362200</v>
      </c>
      <c r="O18" s="96">
        <v>0</v>
      </c>
      <c r="P18" s="96">
        <v>0</v>
      </c>
    </row>
    <row r="19" spans="1:16" ht="21" customHeight="1">
      <c r="A19" s="110">
        <v>700</v>
      </c>
      <c r="B19" s="110"/>
      <c r="C19" s="110" t="s">
        <v>145</v>
      </c>
      <c r="D19" s="111">
        <f>SUM(D20)</f>
        <v>26000</v>
      </c>
      <c r="E19" s="111">
        <f>SUM(E20)</f>
        <v>26000</v>
      </c>
      <c r="F19" s="111">
        <v>0</v>
      </c>
      <c r="G19" s="111">
        <f>SUM(G20)</f>
        <v>26000</v>
      </c>
      <c r="H19" s="111">
        <v>0</v>
      </c>
      <c r="I19" s="111">
        <v>0</v>
      </c>
      <c r="J19" s="112">
        <v>0</v>
      </c>
      <c r="K19" s="111">
        <v>0</v>
      </c>
      <c r="L19" s="111">
        <v>0</v>
      </c>
      <c r="M19" s="111">
        <v>0</v>
      </c>
      <c r="N19" s="113">
        <v>0</v>
      </c>
      <c r="O19" s="113">
        <v>0</v>
      </c>
      <c r="P19" s="113">
        <v>0</v>
      </c>
    </row>
    <row r="20" spans="1:16" ht="22.5" customHeight="1">
      <c r="A20" s="106"/>
      <c r="B20" s="106">
        <v>70005</v>
      </c>
      <c r="C20" s="106" t="s">
        <v>146</v>
      </c>
      <c r="D20" s="107">
        <v>26000</v>
      </c>
      <c r="E20" s="107">
        <v>26000</v>
      </c>
      <c r="F20" s="107">
        <v>0</v>
      </c>
      <c r="G20" s="107">
        <v>26000</v>
      </c>
      <c r="H20" s="107">
        <v>0</v>
      </c>
      <c r="I20" s="107">
        <v>0</v>
      </c>
      <c r="J20" s="108">
        <v>0</v>
      </c>
      <c r="K20" s="107">
        <v>0</v>
      </c>
      <c r="L20" s="107">
        <v>0</v>
      </c>
      <c r="M20" s="107">
        <v>0</v>
      </c>
      <c r="N20" s="109">
        <v>0</v>
      </c>
      <c r="O20" s="109">
        <v>0</v>
      </c>
      <c r="P20" s="109">
        <v>0</v>
      </c>
    </row>
    <row r="21" spans="1:16" ht="16.5" customHeight="1">
      <c r="A21" s="110">
        <v>710</v>
      </c>
      <c r="B21" s="110"/>
      <c r="C21" s="110" t="s">
        <v>147</v>
      </c>
      <c r="D21" s="111">
        <f>SUM(D22:D24)</f>
        <v>62211</v>
      </c>
      <c r="E21" s="111">
        <f>SUM(E22:E24)</f>
        <v>62211</v>
      </c>
      <c r="F21" s="111">
        <v>0</v>
      </c>
      <c r="G21" s="111">
        <f>SUM(G22:G24)</f>
        <v>62211</v>
      </c>
      <c r="H21" s="111">
        <v>0</v>
      </c>
      <c r="I21" s="111">
        <v>0</v>
      </c>
      <c r="J21" s="112">
        <v>0</v>
      </c>
      <c r="K21" s="111">
        <v>0</v>
      </c>
      <c r="L21" s="111">
        <v>0</v>
      </c>
      <c r="M21" s="111">
        <v>0</v>
      </c>
      <c r="N21" s="113">
        <v>0</v>
      </c>
      <c r="O21" s="113">
        <v>0</v>
      </c>
      <c r="P21" s="113">
        <v>0</v>
      </c>
    </row>
    <row r="22" spans="1:16" ht="23.25" customHeight="1">
      <c r="A22" s="106"/>
      <c r="B22" s="106">
        <v>71004</v>
      </c>
      <c r="C22" s="106" t="s">
        <v>148</v>
      </c>
      <c r="D22" s="107">
        <v>60000</v>
      </c>
      <c r="E22" s="107">
        <v>60000</v>
      </c>
      <c r="F22" s="107">
        <v>0</v>
      </c>
      <c r="G22" s="107">
        <v>60000</v>
      </c>
      <c r="H22" s="107">
        <v>0</v>
      </c>
      <c r="I22" s="107">
        <v>0</v>
      </c>
      <c r="J22" s="108">
        <v>0</v>
      </c>
      <c r="K22" s="107">
        <v>0</v>
      </c>
      <c r="L22" s="107">
        <v>0</v>
      </c>
      <c r="M22" s="107">
        <v>0</v>
      </c>
      <c r="N22" s="109">
        <v>0</v>
      </c>
      <c r="O22" s="109">
        <v>0</v>
      </c>
      <c r="P22" s="109">
        <v>0</v>
      </c>
    </row>
    <row r="23" spans="1:16" ht="15.75" customHeight="1">
      <c r="A23" s="106"/>
      <c r="B23" s="106">
        <v>71035</v>
      </c>
      <c r="C23" s="106" t="s">
        <v>149</v>
      </c>
      <c r="D23" s="107">
        <v>1711</v>
      </c>
      <c r="E23" s="107">
        <v>1711</v>
      </c>
      <c r="F23" s="107">
        <v>0</v>
      </c>
      <c r="G23" s="107">
        <v>1711</v>
      </c>
      <c r="H23" s="107">
        <v>0</v>
      </c>
      <c r="I23" s="107">
        <v>0</v>
      </c>
      <c r="J23" s="108">
        <v>0</v>
      </c>
      <c r="K23" s="107">
        <v>0</v>
      </c>
      <c r="L23" s="107">
        <v>0</v>
      </c>
      <c r="M23" s="107">
        <v>0</v>
      </c>
      <c r="N23" s="109">
        <v>0</v>
      </c>
      <c r="O23" s="109">
        <v>0</v>
      </c>
      <c r="P23" s="109">
        <v>0</v>
      </c>
    </row>
    <row r="24" spans="1:16" ht="18" customHeight="1">
      <c r="A24" s="106"/>
      <c r="B24" s="106">
        <v>71095</v>
      </c>
      <c r="C24" s="106" t="s">
        <v>133</v>
      </c>
      <c r="D24" s="107">
        <v>500</v>
      </c>
      <c r="E24" s="107">
        <v>500</v>
      </c>
      <c r="F24" s="107">
        <v>0</v>
      </c>
      <c r="G24" s="107">
        <v>500</v>
      </c>
      <c r="H24" s="107">
        <v>0</v>
      </c>
      <c r="I24" s="107">
        <v>0</v>
      </c>
      <c r="J24" s="108">
        <v>0</v>
      </c>
      <c r="K24" s="107">
        <v>0</v>
      </c>
      <c r="L24" s="107">
        <v>0</v>
      </c>
      <c r="M24" s="107">
        <v>0</v>
      </c>
      <c r="N24" s="109">
        <v>0</v>
      </c>
      <c r="O24" s="109">
        <v>0</v>
      </c>
      <c r="P24" s="109">
        <v>0</v>
      </c>
    </row>
    <row r="25" spans="1:16" ht="15.75" customHeight="1">
      <c r="A25" s="110">
        <v>750</v>
      </c>
      <c r="B25" s="110"/>
      <c r="C25" s="110" t="s">
        <v>150</v>
      </c>
      <c r="D25" s="111">
        <f>SUM(D26:D30)</f>
        <v>1385100</v>
      </c>
      <c r="E25" s="111">
        <f>SUM(E26:E30)</f>
        <v>1290375</v>
      </c>
      <c r="F25" s="111">
        <f>SUM(F26:F30)</f>
        <v>990775</v>
      </c>
      <c r="G25" s="111">
        <f>SUM(G26:G30)</f>
        <v>209100</v>
      </c>
      <c r="H25" s="111">
        <v>0</v>
      </c>
      <c r="I25" s="111">
        <f>SUM(I26:I30)</f>
        <v>90500</v>
      </c>
      <c r="J25" s="112">
        <v>0</v>
      </c>
      <c r="K25" s="111">
        <v>0</v>
      </c>
      <c r="L25" s="111">
        <v>0</v>
      </c>
      <c r="M25" s="111">
        <f>SUM(M26:M30)</f>
        <v>94725</v>
      </c>
      <c r="N25" s="111">
        <f>SUM(N26:N30)</f>
        <v>94725</v>
      </c>
      <c r="O25" s="113">
        <v>0</v>
      </c>
      <c r="P25" s="113">
        <v>0</v>
      </c>
    </row>
    <row r="26" spans="1:16" ht="16.5" customHeight="1">
      <c r="A26" s="106"/>
      <c r="B26" s="106">
        <v>75011</v>
      </c>
      <c r="C26" s="106" t="s">
        <v>151</v>
      </c>
      <c r="D26" s="107">
        <v>47775</v>
      </c>
      <c r="E26" s="107">
        <v>47775</v>
      </c>
      <c r="F26" s="107">
        <v>41775</v>
      </c>
      <c r="G26" s="107">
        <v>6000</v>
      </c>
      <c r="H26" s="107">
        <v>0</v>
      </c>
      <c r="I26" s="107">
        <v>0</v>
      </c>
      <c r="J26" s="108">
        <v>0</v>
      </c>
      <c r="K26" s="107">
        <v>0</v>
      </c>
      <c r="L26" s="107">
        <v>0</v>
      </c>
      <c r="M26" s="107">
        <v>0</v>
      </c>
      <c r="N26" s="109">
        <v>0</v>
      </c>
      <c r="O26" s="109">
        <v>0</v>
      </c>
      <c r="P26" s="109">
        <v>0</v>
      </c>
    </row>
    <row r="27" spans="1:16" ht="12.75" customHeight="1">
      <c r="A27" s="106"/>
      <c r="B27" s="106">
        <v>75022</v>
      </c>
      <c r="C27" s="106" t="s">
        <v>152</v>
      </c>
      <c r="D27" s="107">
        <v>83000</v>
      </c>
      <c r="E27" s="107">
        <v>83000</v>
      </c>
      <c r="F27" s="107">
        <v>0</v>
      </c>
      <c r="G27" s="107">
        <v>5000</v>
      </c>
      <c r="H27" s="107">
        <v>0</v>
      </c>
      <c r="I27" s="107">
        <v>78000</v>
      </c>
      <c r="J27" s="108">
        <v>0</v>
      </c>
      <c r="K27" s="107">
        <v>0</v>
      </c>
      <c r="L27" s="107">
        <v>0</v>
      </c>
      <c r="M27" s="107">
        <v>0</v>
      </c>
      <c r="N27" s="109">
        <v>0</v>
      </c>
      <c r="O27" s="109">
        <v>0</v>
      </c>
      <c r="P27" s="109">
        <v>0</v>
      </c>
    </row>
    <row r="28" spans="1:16" ht="18" customHeight="1">
      <c r="A28" s="106"/>
      <c r="B28" s="106">
        <v>75023</v>
      </c>
      <c r="C28" s="106" t="s">
        <v>153</v>
      </c>
      <c r="D28" s="107">
        <v>1230325</v>
      </c>
      <c r="E28" s="107">
        <v>1135600</v>
      </c>
      <c r="F28" s="107">
        <v>949000</v>
      </c>
      <c r="G28" s="107">
        <v>186100</v>
      </c>
      <c r="H28" s="107">
        <v>0</v>
      </c>
      <c r="I28" s="107">
        <v>500</v>
      </c>
      <c r="J28" s="108">
        <v>0</v>
      </c>
      <c r="K28" s="107">
        <v>0</v>
      </c>
      <c r="L28" s="107">
        <v>0</v>
      </c>
      <c r="M28" s="107">
        <v>94725</v>
      </c>
      <c r="N28" s="109">
        <v>94725</v>
      </c>
      <c r="O28" s="109">
        <v>0</v>
      </c>
      <c r="P28" s="109">
        <v>0</v>
      </c>
    </row>
    <row r="29" spans="1:16" ht="24" customHeight="1">
      <c r="A29" s="106"/>
      <c r="B29" s="106">
        <v>75075</v>
      </c>
      <c r="C29" s="106" t="s">
        <v>154</v>
      </c>
      <c r="D29" s="107">
        <v>12000</v>
      </c>
      <c r="E29" s="107">
        <v>12000</v>
      </c>
      <c r="F29" s="107">
        <v>0</v>
      </c>
      <c r="G29" s="107">
        <v>12000</v>
      </c>
      <c r="H29" s="107">
        <v>0</v>
      </c>
      <c r="I29" s="107">
        <v>0</v>
      </c>
      <c r="J29" s="108">
        <v>0</v>
      </c>
      <c r="K29" s="107">
        <v>0</v>
      </c>
      <c r="L29" s="107">
        <v>0</v>
      </c>
      <c r="M29" s="107">
        <v>0</v>
      </c>
      <c r="N29" s="109">
        <v>0</v>
      </c>
      <c r="O29" s="109">
        <v>0</v>
      </c>
      <c r="P29" s="109">
        <v>0</v>
      </c>
    </row>
    <row r="30" spans="1:16" ht="16.5" customHeight="1">
      <c r="A30" s="106"/>
      <c r="B30" s="106">
        <v>75095</v>
      </c>
      <c r="C30" s="106" t="s">
        <v>133</v>
      </c>
      <c r="D30" s="107">
        <v>12000</v>
      </c>
      <c r="E30" s="107">
        <v>12000</v>
      </c>
      <c r="F30" s="107">
        <v>0</v>
      </c>
      <c r="G30" s="107">
        <v>0</v>
      </c>
      <c r="H30" s="107">
        <v>0</v>
      </c>
      <c r="I30" s="107">
        <v>12000</v>
      </c>
      <c r="J30" s="108">
        <v>0</v>
      </c>
      <c r="K30" s="107">
        <v>0</v>
      </c>
      <c r="L30" s="107">
        <v>0</v>
      </c>
      <c r="M30" s="107">
        <v>0</v>
      </c>
      <c r="N30" s="109">
        <v>0</v>
      </c>
      <c r="O30" s="109">
        <v>0</v>
      </c>
      <c r="P30" s="109">
        <v>0</v>
      </c>
    </row>
    <row r="31" spans="1:16" ht="49.5" customHeight="1">
      <c r="A31" s="110">
        <v>751</v>
      </c>
      <c r="B31" s="110"/>
      <c r="C31" s="110" t="s">
        <v>155</v>
      </c>
      <c r="D31" s="111">
        <f aca="true" t="shared" si="2" ref="D31:P31">SUM(D32)</f>
        <v>876</v>
      </c>
      <c r="E31" s="111">
        <f t="shared" si="2"/>
        <v>876</v>
      </c>
      <c r="F31" s="111">
        <f t="shared" si="2"/>
        <v>876</v>
      </c>
      <c r="G31" s="111">
        <f t="shared" si="2"/>
        <v>0</v>
      </c>
      <c r="H31" s="111">
        <f t="shared" si="2"/>
        <v>0</v>
      </c>
      <c r="I31" s="111">
        <f t="shared" si="2"/>
        <v>0</v>
      </c>
      <c r="J31" s="111">
        <f t="shared" si="2"/>
        <v>0</v>
      </c>
      <c r="K31" s="111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111">
        <f t="shared" si="2"/>
        <v>0</v>
      </c>
    </row>
    <row r="32" spans="1:16" ht="34.5" customHeight="1">
      <c r="A32" s="106"/>
      <c r="B32" s="106">
        <v>75101</v>
      </c>
      <c r="C32" s="106" t="s">
        <v>156</v>
      </c>
      <c r="D32" s="107">
        <v>876</v>
      </c>
      <c r="E32" s="107">
        <v>876</v>
      </c>
      <c r="F32" s="107">
        <v>876</v>
      </c>
      <c r="G32" s="107">
        <v>0</v>
      </c>
      <c r="H32" s="107">
        <v>0</v>
      </c>
      <c r="I32" s="107">
        <v>0</v>
      </c>
      <c r="J32" s="108">
        <v>0</v>
      </c>
      <c r="K32" s="107">
        <v>0</v>
      </c>
      <c r="L32" s="107">
        <v>0</v>
      </c>
      <c r="M32" s="107">
        <v>0</v>
      </c>
      <c r="N32" s="109">
        <v>0</v>
      </c>
      <c r="O32" s="109">
        <v>0</v>
      </c>
      <c r="P32" s="109">
        <v>0</v>
      </c>
    </row>
    <row r="33" spans="1:16" ht="36" customHeight="1">
      <c r="A33" s="110">
        <v>754</v>
      </c>
      <c r="B33" s="110"/>
      <c r="C33" s="110" t="s">
        <v>157</v>
      </c>
      <c r="D33" s="111">
        <f>SUM(D34:D36)</f>
        <v>85000</v>
      </c>
      <c r="E33" s="111">
        <f>SUM(E34:E36)</f>
        <v>75000</v>
      </c>
      <c r="F33" s="111">
        <f>SUM(F34:F36)</f>
        <v>14000</v>
      </c>
      <c r="G33" s="111">
        <f>SUM(G34:G36)</f>
        <v>61000</v>
      </c>
      <c r="H33" s="111">
        <v>0</v>
      </c>
      <c r="I33" s="111">
        <v>0</v>
      </c>
      <c r="J33" s="112">
        <v>0</v>
      </c>
      <c r="K33" s="111">
        <v>0</v>
      </c>
      <c r="L33" s="111">
        <v>0</v>
      </c>
      <c r="M33" s="111">
        <f>SUM(M34:M36)</f>
        <v>10000</v>
      </c>
      <c r="N33" s="111">
        <f>SUM(N34:N36)</f>
        <v>10000</v>
      </c>
      <c r="O33" s="113">
        <v>0</v>
      </c>
      <c r="P33" s="113">
        <v>0</v>
      </c>
    </row>
    <row r="34" spans="1:16" ht="35.25" customHeight="1">
      <c r="A34" s="106"/>
      <c r="B34" s="106">
        <v>75411</v>
      </c>
      <c r="C34" s="106" t="s">
        <v>158</v>
      </c>
      <c r="D34" s="107">
        <v>30000</v>
      </c>
      <c r="E34" s="107">
        <v>30000</v>
      </c>
      <c r="F34" s="107">
        <v>0</v>
      </c>
      <c r="G34" s="107">
        <v>30000</v>
      </c>
      <c r="H34" s="107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9">
        <v>0</v>
      </c>
      <c r="O34" s="109">
        <v>0</v>
      </c>
      <c r="P34" s="109">
        <v>0</v>
      </c>
    </row>
    <row r="35" spans="1:16" ht="16.5" customHeight="1">
      <c r="A35" s="106"/>
      <c r="B35" s="106">
        <v>75412</v>
      </c>
      <c r="C35" s="106" t="s">
        <v>159</v>
      </c>
      <c r="D35" s="107">
        <v>53000</v>
      </c>
      <c r="E35" s="107">
        <v>43000</v>
      </c>
      <c r="F35" s="107">
        <v>14000</v>
      </c>
      <c r="G35" s="107">
        <v>29000</v>
      </c>
      <c r="H35" s="107">
        <v>0</v>
      </c>
      <c r="I35" s="107">
        <v>0</v>
      </c>
      <c r="J35" s="108">
        <v>0</v>
      </c>
      <c r="K35" s="107">
        <v>0</v>
      </c>
      <c r="L35" s="107">
        <v>0</v>
      </c>
      <c r="M35" s="107">
        <v>10000</v>
      </c>
      <c r="N35" s="109">
        <v>10000</v>
      </c>
      <c r="O35" s="109">
        <v>0</v>
      </c>
      <c r="P35" s="109">
        <v>0</v>
      </c>
    </row>
    <row r="36" spans="1:16" ht="15.75" customHeight="1">
      <c r="A36" s="106"/>
      <c r="B36" s="106">
        <v>75421</v>
      </c>
      <c r="C36" s="106" t="s">
        <v>160</v>
      </c>
      <c r="D36" s="107">
        <v>2000</v>
      </c>
      <c r="E36" s="107">
        <v>2000</v>
      </c>
      <c r="F36" s="107">
        <v>0</v>
      </c>
      <c r="G36" s="107">
        <v>2000</v>
      </c>
      <c r="H36" s="107">
        <v>0</v>
      </c>
      <c r="I36" s="107">
        <v>0</v>
      </c>
      <c r="J36" s="108">
        <v>0</v>
      </c>
      <c r="K36" s="107">
        <v>0</v>
      </c>
      <c r="L36" s="107">
        <v>0</v>
      </c>
      <c r="M36" s="107">
        <v>0</v>
      </c>
      <c r="N36" s="109">
        <v>0</v>
      </c>
      <c r="O36" s="109">
        <v>0</v>
      </c>
      <c r="P36" s="109">
        <v>0</v>
      </c>
    </row>
    <row r="37" spans="1:16" ht="92.25" customHeight="1">
      <c r="A37" s="110">
        <v>756</v>
      </c>
      <c r="B37" s="116"/>
      <c r="C37" s="116" t="s">
        <v>161</v>
      </c>
      <c r="D37" s="112">
        <f aca="true" t="shared" si="3" ref="D37:P37">SUM(D38)</f>
        <v>34000</v>
      </c>
      <c r="E37" s="112">
        <f t="shared" si="3"/>
        <v>34000</v>
      </c>
      <c r="F37" s="112">
        <f t="shared" si="3"/>
        <v>13000</v>
      </c>
      <c r="G37" s="112">
        <f t="shared" si="3"/>
        <v>21000</v>
      </c>
      <c r="H37" s="112">
        <f t="shared" si="3"/>
        <v>0</v>
      </c>
      <c r="I37" s="112">
        <f t="shared" si="3"/>
        <v>0</v>
      </c>
      <c r="J37" s="112">
        <f t="shared" si="3"/>
        <v>0</v>
      </c>
      <c r="K37" s="112">
        <f t="shared" si="3"/>
        <v>0</v>
      </c>
      <c r="L37" s="112">
        <f t="shared" si="3"/>
        <v>0</v>
      </c>
      <c r="M37" s="112">
        <f t="shared" si="3"/>
        <v>0</v>
      </c>
      <c r="N37" s="112">
        <f t="shared" si="3"/>
        <v>0</v>
      </c>
      <c r="O37" s="112">
        <f t="shared" si="3"/>
        <v>0</v>
      </c>
      <c r="P37" s="112">
        <f t="shared" si="3"/>
        <v>0</v>
      </c>
    </row>
    <row r="38" spans="1:16" ht="36.75" customHeight="1">
      <c r="A38" s="106"/>
      <c r="B38" s="106">
        <v>75647</v>
      </c>
      <c r="C38" s="106" t="s">
        <v>162</v>
      </c>
      <c r="D38" s="107">
        <v>34000</v>
      </c>
      <c r="E38" s="107">
        <v>34000</v>
      </c>
      <c r="F38" s="107">
        <v>13000</v>
      </c>
      <c r="G38" s="107">
        <v>21000</v>
      </c>
      <c r="H38" s="107">
        <v>0</v>
      </c>
      <c r="I38" s="107">
        <v>0</v>
      </c>
      <c r="J38" s="108">
        <v>0</v>
      </c>
      <c r="K38" s="107">
        <v>0</v>
      </c>
      <c r="L38" s="107">
        <v>0</v>
      </c>
      <c r="M38" s="107">
        <v>0</v>
      </c>
      <c r="N38" s="109">
        <v>0</v>
      </c>
      <c r="O38" s="109">
        <v>0</v>
      </c>
      <c r="P38" s="109">
        <v>0</v>
      </c>
    </row>
    <row r="39" spans="1:16" ht="24.75" customHeight="1">
      <c r="A39" s="110">
        <v>757</v>
      </c>
      <c r="B39" s="110"/>
      <c r="C39" s="110" t="s">
        <v>163</v>
      </c>
      <c r="D39" s="111">
        <f aca="true" t="shared" si="4" ref="D39:K39">SUM(D40)</f>
        <v>240000</v>
      </c>
      <c r="E39" s="111">
        <f t="shared" si="4"/>
        <v>240000</v>
      </c>
      <c r="F39" s="111">
        <f t="shared" si="4"/>
        <v>0</v>
      </c>
      <c r="G39" s="111">
        <f t="shared" si="4"/>
        <v>0</v>
      </c>
      <c r="H39" s="111">
        <f t="shared" si="4"/>
        <v>0</v>
      </c>
      <c r="I39" s="111">
        <f t="shared" si="4"/>
        <v>0</v>
      </c>
      <c r="J39" s="112">
        <f t="shared" si="4"/>
        <v>0</v>
      </c>
      <c r="K39" s="111">
        <f t="shared" si="4"/>
        <v>240000</v>
      </c>
      <c r="L39" s="111">
        <v>0</v>
      </c>
      <c r="M39" s="111">
        <v>0</v>
      </c>
      <c r="N39" s="113">
        <v>0</v>
      </c>
      <c r="O39" s="113">
        <v>0</v>
      </c>
      <c r="P39" s="113">
        <v>0</v>
      </c>
    </row>
    <row r="40" spans="1:16" ht="36" customHeight="1">
      <c r="A40" s="106"/>
      <c r="B40" s="106">
        <v>75702</v>
      </c>
      <c r="C40" s="106" t="s">
        <v>164</v>
      </c>
      <c r="D40" s="107">
        <v>240000</v>
      </c>
      <c r="E40" s="107">
        <v>240000</v>
      </c>
      <c r="F40" s="107">
        <v>0</v>
      </c>
      <c r="G40" s="107">
        <v>0</v>
      </c>
      <c r="H40" s="107">
        <v>0</v>
      </c>
      <c r="I40" s="107">
        <v>0</v>
      </c>
      <c r="J40" s="108">
        <v>0</v>
      </c>
      <c r="K40" s="107">
        <v>240000</v>
      </c>
      <c r="L40" s="107">
        <v>0</v>
      </c>
      <c r="M40" s="107">
        <v>0</v>
      </c>
      <c r="N40" s="109">
        <v>0</v>
      </c>
      <c r="O40" s="109">
        <v>0</v>
      </c>
      <c r="P40" s="109">
        <v>0</v>
      </c>
    </row>
    <row r="41" spans="1:16" ht="14.25" customHeight="1">
      <c r="A41" s="110">
        <v>758</v>
      </c>
      <c r="B41" s="110"/>
      <c r="C41" s="110" t="s">
        <v>165</v>
      </c>
      <c r="D41" s="111">
        <f aca="true" t="shared" si="5" ref="D41:J41">SUM(D42)</f>
        <v>80000</v>
      </c>
      <c r="E41" s="111">
        <f t="shared" si="5"/>
        <v>80000</v>
      </c>
      <c r="F41" s="111">
        <f t="shared" si="5"/>
        <v>0</v>
      </c>
      <c r="G41" s="111">
        <f t="shared" si="5"/>
        <v>80000</v>
      </c>
      <c r="H41" s="111">
        <f t="shared" si="5"/>
        <v>0</v>
      </c>
      <c r="I41" s="111">
        <f t="shared" si="5"/>
        <v>0</v>
      </c>
      <c r="J41" s="112">
        <f t="shared" si="5"/>
        <v>0</v>
      </c>
      <c r="K41" s="111">
        <v>0</v>
      </c>
      <c r="L41" s="111">
        <v>0</v>
      </c>
      <c r="M41" s="111">
        <v>0</v>
      </c>
      <c r="N41" s="113">
        <v>0</v>
      </c>
      <c r="O41" s="113">
        <v>0</v>
      </c>
      <c r="P41" s="113">
        <v>0</v>
      </c>
    </row>
    <row r="42" spans="1:16" ht="15.75" customHeight="1">
      <c r="A42" s="106"/>
      <c r="B42" s="106">
        <v>75818</v>
      </c>
      <c r="C42" s="106" t="s">
        <v>166</v>
      </c>
      <c r="D42" s="107">
        <v>80000</v>
      </c>
      <c r="E42" s="107">
        <v>80000</v>
      </c>
      <c r="F42" s="107">
        <v>0</v>
      </c>
      <c r="G42" s="107">
        <v>80000</v>
      </c>
      <c r="H42" s="107">
        <v>0</v>
      </c>
      <c r="I42" s="107">
        <v>0</v>
      </c>
      <c r="J42" s="108">
        <v>0</v>
      </c>
      <c r="K42" s="107">
        <v>0</v>
      </c>
      <c r="L42" s="107">
        <v>0</v>
      </c>
      <c r="M42" s="107">
        <v>0</v>
      </c>
      <c r="N42" s="109">
        <v>0</v>
      </c>
      <c r="O42" s="109">
        <v>0</v>
      </c>
      <c r="P42" s="109">
        <v>0</v>
      </c>
    </row>
    <row r="43" spans="1:16" ht="15" customHeight="1">
      <c r="A43" s="110">
        <v>801</v>
      </c>
      <c r="B43" s="110"/>
      <c r="C43" s="110" t="s">
        <v>167</v>
      </c>
      <c r="D43" s="111">
        <f>SUM(D44:D53)</f>
        <v>8551323</v>
      </c>
      <c r="E43" s="111">
        <f aca="true" t="shared" si="6" ref="E43:P43">SUM(E44:E53)</f>
        <v>4861323</v>
      </c>
      <c r="F43" s="111">
        <f t="shared" si="6"/>
        <v>3817746</v>
      </c>
      <c r="G43" s="111">
        <f t="shared" si="6"/>
        <v>804277</v>
      </c>
      <c r="H43" s="111">
        <f t="shared" si="6"/>
        <v>19000</v>
      </c>
      <c r="I43" s="111">
        <f t="shared" si="6"/>
        <v>220300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3690000</v>
      </c>
      <c r="N43" s="111">
        <f t="shared" si="6"/>
        <v>3690000</v>
      </c>
      <c r="O43" s="111">
        <f t="shared" si="6"/>
        <v>0</v>
      </c>
      <c r="P43" s="111">
        <f t="shared" si="6"/>
        <v>0</v>
      </c>
    </row>
    <row r="44" spans="1:16" ht="15" customHeight="1">
      <c r="A44" s="106"/>
      <c r="B44" s="629">
        <v>80101</v>
      </c>
      <c r="C44" s="629" t="s">
        <v>168</v>
      </c>
      <c r="D44" s="107">
        <v>2929937</v>
      </c>
      <c r="E44" s="107">
        <v>2929937</v>
      </c>
      <c r="F44" s="107">
        <v>2332602</v>
      </c>
      <c r="G44" s="107">
        <v>462835</v>
      </c>
      <c r="H44" s="107">
        <v>0</v>
      </c>
      <c r="I44" s="107">
        <v>134500</v>
      </c>
      <c r="J44" s="108">
        <v>0</v>
      </c>
      <c r="K44" s="107">
        <v>0</v>
      </c>
      <c r="L44" s="107">
        <v>0</v>
      </c>
      <c r="M44" s="107">
        <v>0</v>
      </c>
      <c r="N44" s="109">
        <v>0</v>
      </c>
      <c r="O44" s="109">
        <v>0</v>
      </c>
      <c r="P44" s="109">
        <v>0</v>
      </c>
    </row>
    <row r="45" spans="1:16" ht="15" customHeight="1">
      <c r="A45" s="106"/>
      <c r="B45" s="630"/>
      <c r="C45" s="630"/>
      <c r="D45" s="107">
        <f>SUM(F45)</f>
        <v>-23114</v>
      </c>
      <c r="E45" s="107">
        <f>SUM(F45)</f>
        <v>-23114</v>
      </c>
      <c r="F45" s="107">
        <v>-23114</v>
      </c>
      <c r="G45" s="107"/>
      <c r="H45" s="107"/>
      <c r="I45" s="107"/>
      <c r="J45" s="108"/>
      <c r="K45" s="107"/>
      <c r="L45" s="107"/>
      <c r="M45" s="107"/>
      <c r="N45" s="109"/>
      <c r="O45" s="109"/>
      <c r="P45" s="109"/>
    </row>
    <row r="46" spans="1:16" ht="27" customHeight="1">
      <c r="A46" s="106"/>
      <c r="B46" s="106">
        <v>80103</v>
      </c>
      <c r="C46" s="106" t="s">
        <v>169</v>
      </c>
      <c r="D46" s="107">
        <v>256450</v>
      </c>
      <c r="E46" s="107">
        <v>256450</v>
      </c>
      <c r="F46" s="107">
        <v>215900</v>
      </c>
      <c r="G46" s="107">
        <v>24750</v>
      </c>
      <c r="H46" s="107">
        <v>0</v>
      </c>
      <c r="I46" s="107">
        <v>15800</v>
      </c>
      <c r="J46" s="108">
        <v>0</v>
      </c>
      <c r="K46" s="107">
        <v>0</v>
      </c>
      <c r="L46" s="107">
        <v>0</v>
      </c>
      <c r="M46" s="107">
        <v>0</v>
      </c>
      <c r="N46" s="109">
        <v>0</v>
      </c>
      <c r="O46" s="109">
        <v>0</v>
      </c>
      <c r="P46" s="109">
        <v>0</v>
      </c>
    </row>
    <row r="47" spans="1:16" ht="16.5" customHeight="1">
      <c r="A47" s="106"/>
      <c r="B47" s="106">
        <v>80104</v>
      </c>
      <c r="C47" s="106" t="s">
        <v>170</v>
      </c>
      <c r="D47" s="107">
        <v>182900</v>
      </c>
      <c r="E47" s="107">
        <v>182900</v>
      </c>
      <c r="F47" s="107">
        <v>160000</v>
      </c>
      <c r="G47" s="107">
        <v>15900</v>
      </c>
      <c r="H47" s="107">
        <v>0</v>
      </c>
      <c r="I47" s="107">
        <v>7000</v>
      </c>
      <c r="J47" s="108">
        <v>0</v>
      </c>
      <c r="K47" s="107">
        <v>0</v>
      </c>
      <c r="L47" s="107">
        <v>0</v>
      </c>
      <c r="M47" s="107">
        <v>0</v>
      </c>
      <c r="N47" s="109">
        <v>0</v>
      </c>
      <c r="O47" s="109">
        <v>0</v>
      </c>
      <c r="P47" s="109">
        <v>0</v>
      </c>
    </row>
    <row r="48" spans="1:16" ht="12.75">
      <c r="A48" s="106"/>
      <c r="B48" s="629">
        <v>80110</v>
      </c>
      <c r="C48" s="629" t="s">
        <v>171</v>
      </c>
      <c r="D48" s="107">
        <v>4961300</v>
      </c>
      <c r="E48" s="107">
        <v>1271300</v>
      </c>
      <c r="F48" s="107">
        <v>1102208</v>
      </c>
      <c r="G48" s="107">
        <v>106092</v>
      </c>
      <c r="H48" s="107">
        <v>0</v>
      </c>
      <c r="I48" s="107">
        <v>63000</v>
      </c>
      <c r="J48" s="108">
        <v>0</v>
      </c>
      <c r="K48" s="107">
        <v>0</v>
      </c>
      <c r="L48" s="107">
        <v>0</v>
      </c>
      <c r="M48" s="107">
        <v>3690000</v>
      </c>
      <c r="N48" s="109">
        <v>3690000</v>
      </c>
      <c r="O48" s="109">
        <v>0</v>
      </c>
      <c r="P48" s="109">
        <v>0</v>
      </c>
    </row>
    <row r="49" spans="1:16" ht="12.75">
      <c r="A49" s="106"/>
      <c r="B49" s="630"/>
      <c r="C49" s="630"/>
      <c r="D49" s="107">
        <f>SUM(F49)</f>
        <v>-7000</v>
      </c>
      <c r="E49" s="107">
        <f>SUM(F49)</f>
        <v>-7000</v>
      </c>
      <c r="F49" s="107">
        <v>-7000</v>
      </c>
      <c r="G49" s="107"/>
      <c r="H49" s="107"/>
      <c r="I49" s="107"/>
      <c r="J49" s="108"/>
      <c r="K49" s="107"/>
      <c r="L49" s="107"/>
      <c r="M49" s="107"/>
      <c r="N49" s="109"/>
      <c r="O49" s="109"/>
      <c r="P49" s="109"/>
    </row>
    <row r="50" spans="1:16" ht="22.5" customHeight="1">
      <c r="A50" s="106"/>
      <c r="B50" s="106">
        <v>80113</v>
      </c>
      <c r="C50" s="106" t="s">
        <v>172</v>
      </c>
      <c r="D50" s="107">
        <v>167000</v>
      </c>
      <c r="E50" s="107">
        <v>167000</v>
      </c>
      <c r="F50" s="107">
        <v>0</v>
      </c>
      <c r="G50" s="107">
        <v>148000</v>
      </c>
      <c r="H50" s="107">
        <v>19000</v>
      </c>
      <c r="I50" s="107">
        <v>0</v>
      </c>
      <c r="J50" s="108">
        <v>0</v>
      </c>
      <c r="K50" s="107">
        <v>0</v>
      </c>
      <c r="L50" s="107">
        <v>0</v>
      </c>
      <c r="M50" s="107">
        <v>0</v>
      </c>
      <c r="N50" s="109">
        <v>0</v>
      </c>
      <c r="O50" s="109">
        <v>0</v>
      </c>
      <c r="P50" s="109">
        <v>0</v>
      </c>
    </row>
    <row r="51" spans="1:16" ht="25.5" customHeight="1">
      <c r="A51" s="106"/>
      <c r="B51" s="106">
        <v>80146</v>
      </c>
      <c r="C51" s="106" t="s">
        <v>173</v>
      </c>
      <c r="D51" s="107">
        <v>8300</v>
      </c>
      <c r="E51" s="107">
        <v>8300</v>
      </c>
      <c r="F51" s="107">
        <v>0</v>
      </c>
      <c r="G51" s="107">
        <v>8300</v>
      </c>
      <c r="H51" s="107">
        <v>0</v>
      </c>
      <c r="I51" s="107">
        <v>0</v>
      </c>
      <c r="J51" s="108">
        <v>0</v>
      </c>
      <c r="K51" s="107">
        <v>0</v>
      </c>
      <c r="L51" s="107">
        <v>0</v>
      </c>
      <c r="M51" s="107">
        <v>0</v>
      </c>
      <c r="N51" s="109">
        <v>0</v>
      </c>
      <c r="O51" s="109">
        <v>0</v>
      </c>
      <c r="P51" s="109">
        <v>0</v>
      </c>
    </row>
    <row r="52" spans="1:16" ht="18.75" customHeight="1">
      <c r="A52" s="106"/>
      <c r="B52" s="106">
        <v>80195</v>
      </c>
      <c r="C52" s="106" t="s">
        <v>133</v>
      </c>
      <c r="D52" s="107">
        <v>34800</v>
      </c>
      <c r="E52" s="107">
        <v>34800</v>
      </c>
      <c r="F52" s="107">
        <v>0</v>
      </c>
      <c r="G52" s="107">
        <v>34800</v>
      </c>
      <c r="H52" s="107">
        <v>0</v>
      </c>
      <c r="I52" s="107">
        <v>0</v>
      </c>
      <c r="J52" s="108">
        <v>0</v>
      </c>
      <c r="K52" s="107">
        <v>0</v>
      </c>
      <c r="L52" s="107">
        <v>0</v>
      </c>
      <c r="M52" s="107">
        <v>0</v>
      </c>
      <c r="N52" s="109">
        <v>0</v>
      </c>
      <c r="O52" s="109">
        <v>0</v>
      </c>
      <c r="P52" s="109">
        <v>0</v>
      </c>
    </row>
    <row r="53" spans="1:16" ht="18.75" customHeight="1">
      <c r="A53" s="106"/>
      <c r="B53" s="106"/>
      <c r="C53" s="106"/>
      <c r="D53" s="107">
        <f>SUM(F53:G53)</f>
        <v>40750</v>
      </c>
      <c r="E53" s="107">
        <f>SUM(F53:G53)</f>
        <v>40750</v>
      </c>
      <c r="F53" s="107">
        <v>37150</v>
      </c>
      <c r="G53" s="107">
        <v>3600</v>
      </c>
      <c r="H53" s="107"/>
      <c r="I53" s="107"/>
      <c r="J53" s="108"/>
      <c r="K53" s="107"/>
      <c r="L53" s="107"/>
      <c r="M53" s="107"/>
      <c r="N53" s="109"/>
      <c r="O53" s="109"/>
      <c r="P53" s="109"/>
    </row>
    <row r="54" spans="1:16" ht="18" customHeight="1">
      <c r="A54" s="110">
        <v>851</v>
      </c>
      <c r="B54" s="110"/>
      <c r="C54" s="110" t="s">
        <v>174</v>
      </c>
      <c r="D54" s="111">
        <f>SUM(D55:D57)</f>
        <v>53100</v>
      </c>
      <c r="E54" s="111">
        <f aca="true" t="shared" si="7" ref="E54:O54">SUM(E55:E57)</f>
        <v>53100</v>
      </c>
      <c r="F54" s="111">
        <f t="shared" si="7"/>
        <v>17300</v>
      </c>
      <c r="G54" s="111">
        <f t="shared" si="7"/>
        <v>25800</v>
      </c>
      <c r="H54" s="111">
        <f t="shared" si="7"/>
        <v>10000</v>
      </c>
      <c r="I54" s="111">
        <f t="shared" si="7"/>
        <v>0</v>
      </c>
      <c r="J54" s="111">
        <f t="shared" si="7"/>
        <v>0</v>
      </c>
      <c r="K54" s="111">
        <f t="shared" si="7"/>
        <v>0</v>
      </c>
      <c r="L54" s="111">
        <f t="shared" si="7"/>
        <v>0</v>
      </c>
      <c r="M54" s="111">
        <f t="shared" si="7"/>
        <v>0</v>
      </c>
      <c r="N54" s="111">
        <f t="shared" si="7"/>
        <v>0</v>
      </c>
      <c r="O54" s="111">
        <f t="shared" si="7"/>
        <v>0</v>
      </c>
      <c r="P54" s="113">
        <v>0</v>
      </c>
    </row>
    <row r="55" spans="1:16" ht="19.5" customHeight="1">
      <c r="A55" s="106"/>
      <c r="B55" s="106">
        <v>85153</v>
      </c>
      <c r="C55" s="106" t="s">
        <v>175</v>
      </c>
      <c r="D55" s="107">
        <v>6000</v>
      </c>
      <c r="E55" s="107">
        <v>6000</v>
      </c>
      <c r="F55" s="107">
        <v>0</v>
      </c>
      <c r="G55" s="107">
        <v>6000</v>
      </c>
      <c r="H55" s="107">
        <v>0</v>
      </c>
      <c r="I55" s="107">
        <v>0</v>
      </c>
      <c r="J55" s="108">
        <v>0</v>
      </c>
      <c r="K55" s="107">
        <v>0</v>
      </c>
      <c r="L55" s="107">
        <v>0</v>
      </c>
      <c r="M55" s="107">
        <v>0</v>
      </c>
      <c r="N55" s="109">
        <v>0</v>
      </c>
      <c r="O55" s="109">
        <v>0</v>
      </c>
      <c r="P55" s="109">
        <v>0</v>
      </c>
    </row>
    <row r="56" spans="1:16" ht="25.5" customHeight="1">
      <c r="A56" s="106"/>
      <c r="B56" s="629">
        <v>85154</v>
      </c>
      <c r="C56" s="629" t="s">
        <v>176</v>
      </c>
      <c r="D56" s="107">
        <v>44000</v>
      </c>
      <c r="E56" s="107">
        <v>44000</v>
      </c>
      <c r="F56" s="107">
        <v>17300</v>
      </c>
      <c r="G56" s="107">
        <v>16700</v>
      </c>
      <c r="H56" s="107">
        <v>10000</v>
      </c>
      <c r="I56" s="107">
        <v>0</v>
      </c>
      <c r="J56" s="108">
        <v>0</v>
      </c>
      <c r="K56" s="107">
        <v>0</v>
      </c>
      <c r="L56" s="107">
        <v>0</v>
      </c>
      <c r="M56" s="107">
        <v>0</v>
      </c>
      <c r="N56" s="109">
        <v>0</v>
      </c>
      <c r="O56" s="109">
        <v>0</v>
      </c>
      <c r="P56" s="109">
        <v>0</v>
      </c>
    </row>
    <row r="57" spans="1:16" ht="14.25" customHeight="1">
      <c r="A57" s="106"/>
      <c r="B57" s="630"/>
      <c r="C57" s="630"/>
      <c r="D57" s="107">
        <v>3100</v>
      </c>
      <c r="E57" s="107">
        <v>3100</v>
      </c>
      <c r="F57" s="107"/>
      <c r="G57" s="107">
        <v>3100</v>
      </c>
      <c r="H57" s="107"/>
      <c r="I57" s="107"/>
      <c r="J57" s="108"/>
      <c r="K57" s="107"/>
      <c r="L57" s="107"/>
      <c r="M57" s="107"/>
      <c r="N57" s="109"/>
      <c r="O57" s="109"/>
      <c r="P57" s="109"/>
    </row>
    <row r="58" spans="1:16" ht="18.75" customHeight="1">
      <c r="A58" s="110">
        <v>852</v>
      </c>
      <c r="B58" s="110"/>
      <c r="C58" s="110" t="s">
        <v>177</v>
      </c>
      <c r="D58" s="111">
        <f>SUM(D59:D69)</f>
        <v>2629892</v>
      </c>
      <c r="E58" s="111">
        <f aca="true" t="shared" si="8" ref="E58:O58">SUM(E59:E69)</f>
        <v>2629892</v>
      </c>
      <c r="F58" s="111">
        <f t="shared" si="8"/>
        <v>316987</v>
      </c>
      <c r="G58" s="111">
        <f t="shared" si="8"/>
        <v>107166</v>
      </c>
      <c r="H58" s="111">
        <f t="shared" si="8"/>
        <v>0</v>
      </c>
      <c r="I58" s="111">
        <f t="shared" si="8"/>
        <v>2205739</v>
      </c>
      <c r="J58" s="111">
        <f t="shared" si="8"/>
        <v>0</v>
      </c>
      <c r="K58" s="111">
        <f t="shared" si="8"/>
        <v>0</v>
      </c>
      <c r="L58" s="111">
        <f t="shared" si="8"/>
        <v>0</v>
      </c>
      <c r="M58" s="111">
        <f t="shared" si="8"/>
        <v>0</v>
      </c>
      <c r="N58" s="111">
        <f t="shared" si="8"/>
        <v>0</v>
      </c>
      <c r="O58" s="111">
        <f t="shared" si="8"/>
        <v>0</v>
      </c>
      <c r="P58" s="113">
        <v>0</v>
      </c>
    </row>
    <row r="59" spans="1:16" ht="19.5" customHeight="1">
      <c r="A59" s="106"/>
      <c r="B59" s="106">
        <v>85202</v>
      </c>
      <c r="C59" s="106" t="s">
        <v>178</v>
      </c>
      <c r="D59" s="107">
        <v>44040</v>
      </c>
      <c r="E59" s="107">
        <v>44040</v>
      </c>
      <c r="F59" s="107">
        <v>0</v>
      </c>
      <c r="G59" s="107">
        <v>44040</v>
      </c>
      <c r="H59" s="107">
        <v>0</v>
      </c>
      <c r="I59" s="107">
        <v>0</v>
      </c>
      <c r="J59" s="108">
        <v>0</v>
      </c>
      <c r="K59" s="107">
        <v>0</v>
      </c>
      <c r="L59" s="107">
        <v>0</v>
      </c>
      <c r="M59" s="107">
        <v>0</v>
      </c>
      <c r="N59" s="109">
        <v>0</v>
      </c>
      <c r="O59" s="109">
        <v>0</v>
      </c>
      <c r="P59" s="109">
        <v>0</v>
      </c>
    </row>
    <row r="60" spans="1:16" ht="64.5" customHeight="1">
      <c r="A60" s="106"/>
      <c r="B60" s="106">
        <v>85212</v>
      </c>
      <c r="C60" s="106" t="s">
        <v>179</v>
      </c>
      <c r="D60" s="107">
        <v>2018625</v>
      </c>
      <c r="E60" s="107">
        <v>2018625</v>
      </c>
      <c r="F60" s="107">
        <v>69929</v>
      </c>
      <c r="G60" s="107">
        <v>12502</v>
      </c>
      <c r="H60" s="107">
        <v>0</v>
      </c>
      <c r="I60" s="107">
        <v>1936194</v>
      </c>
      <c r="J60" s="108">
        <v>0</v>
      </c>
      <c r="K60" s="107">
        <v>0</v>
      </c>
      <c r="L60" s="107">
        <v>0</v>
      </c>
      <c r="M60" s="107">
        <v>0</v>
      </c>
      <c r="N60" s="109">
        <v>0</v>
      </c>
      <c r="O60" s="109">
        <v>0</v>
      </c>
      <c r="P60" s="109">
        <v>0</v>
      </c>
    </row>
    <row r="61" spans="1:16" ht="121.5" customHeight="1">
      <c r="A61" s="106"/>
      <c r="B61" s="106">
        <v>85213</v>
      </c>
      <c r="C61" s="106" t="s">
        <v>180</v>
      </c>
      <c r="D61" s="107">
        <v>18034</v>
      </c>
      <c r="E61" s="107">
        <v>18034</v>
      </c>
      <c r="F61" s="107">
        <v>18034</v>
      </c>
      <c r="G61" s="107">
        <v>0</v>
      </c>
      <c r="H61" s="107">
        <v>0</v>
      </c>
      <c r="I61" s="107">
        <v>0</v>
      </c>
      <c r="J61" s="108">
        <v>0</v>
      </c>
      <c r="K61" s="107">
        <v>0</v>
      </c>
      <c r="L61" s="107">
        <v>0</v>
      </c>
      <c r="M61" s="107">
        <v>0</v>
      </c>
      <c r="N61" s="109">
        <v>0</v>
      </c>
      <c r="O61" s="109">
        <v>0</v>
      </c>
      <c r="P61" s="109">
        <v>0</v>
      </c>
    </row>
    <row r="62" spans="1:16" ht="12" customHeight="1">
      <c r="A62" s="106"/>
      <c r="B62" s="106">
        <v>85214</v>
      </c>
      <c r="C62" s="106" t="s">
        <v>181</v>
      </c>
      <c r="D62" s="107">
        <v>80234</v>
      </c>
      <c r="E62" s="107">
        <v>80234</v>
      </c>
      <c r="F62" s="107">
        <v>0</v>
      </c>
      <c r="G62" s="107">
        <v>0</v>
      </c>
      <c r="H62" s="107">
        <v>0</v>
      </c>
      <c r="I62" s="107">
        <v>80234</v>
      </c>
      <c r="J62" s="108">
        <v>0</v>
      </c>
      <c r="K62" s="107">
        <v>0</v>
      </c>
      <c r="L62" s="107">
        <v>0</v>
      </c>
      <c r="M62" s="107">
        <v>0</v>
      </c>
      <c r="N62" s="109">
        <v>0</v>
      </c>
      <c r="O62" s="109">
        <v>0</v>
      </c>
      <c r="P62" s="109">
        <v>0</v>
      </c>
    </row>
    <row r="63" spans="1:16" ht="14.25" customHeight="1">
      <c r="A63" s="106"/>
      <c r="B63" s="106">
        <v>85215</v>
      </c>
      <c r="C63" s="106" t="s">
        <v>182</v>
      </c>
      <c r="D63" s="107">
        <v>8500</v>
      </c>
      <c r="E63" s="107">
        <v>8500</v>
      </c>
      <c r="F63" s="107">
        <v>0</v>
      </c>
      <c r="G63" s="107">
        <v>0</v>
      </c>
      <c r="H63" s="107">
        <v>0</v>
      </c>
      <c r="I63" s="107">
        <v>8500</v>
      </c>
      <c r="J63" s="108">
        <v>0</v>
      </c>
      <c r="K63" s="107">
        <v>0</v>
      </c>
      <c r="L63" s="107">
        <v>0</v>
      </c>
      <c r="M63" s="107">
        <v>0</v>
      </c>
      <c r="N63" s="109">
        <v>0</v>
      </c>
      <c r="O63" s="109">
        <v>0</v>
      </c>
      <c r="P63" s="109">
        <v>0</v>
      </c>
    </row>
    <row r="64" spans="1:16" ht="15.75" customHeight="1">
      <c r="A64" s="106"/>
      <c r="B64" s="106">
        <v>85216</v>
      </c>
      <c r="C64" s="106" t="s">
        <v>183</v>
      </c>
      <c r="D64" s="107">
        <v>118970</v>
      </c>
      <c r="E64" s="107">
        <v>118970</v>
      </c>
      <c r="F64" s="107">
        <v>0</v>
      </c>
      <c r="G64" s="107">
        <v>0</v>
      </c>
      <c r="H64" s="107">
        <v>0</v>
      </c>
      <c r="I64" s="107">
        <v>118970</v>
      </c>
      <c r="J64" s="108">
        <v>0</v>
      </c>
      <c r="K64" s="107">
        <v>0</v>
      </c>
      <c r="L64" s="107">
        <v>0</v>
      </c>
      <c r="M64" s="107">
        <v>0</v>
      </c>
      <c r="N64" s="109">
        <v>0</v>
      </c>
      <c r="O64" s="109">
        <v>0</v>
      </c>
      <c r="P64" s="109">
        <v>0</v>
      </c>
    </row>
    <row r="65" spans="1:16" ht="24" customHeight="1">
      <c r="A65" s="106"/>
      <c r="B65" s="106">
        <v>85219</v>
      </c>
      <c r="C65" s="629" t="s">
        <v>184</v>
      </c>
      <c r="D65" s="107">
        <v>216099</v>
      </c>
      <c r="E65" s="107">
        <v>216099</v>
      </c>
      <c r="F65" s="107">
        <v>181636</v>
      </c>
      <c r="G65" s="107">
        <v>33263</v>
      </c>
      <c r="H65" s="107">
        <v>0</v>
      </c>
      <c r="I65" s="107">
        <v>1200</v>
      </c>
      <c r="J65" s="108">
        <v>0</v>
      </c>
      <c r="K65" s="107">
        <v>0</v>
      </c>
      <c r="L65" s="107">
        <v>0</v>
      </c>
      <c r="M65" s="107">
        <v>0</v>
      </c>
      <c r="N65" s="109">
        <v>0</v>
      </c>
      <c r="O65" s="109">
        <v>0</v>
      </c>
      <c r="P65" s="109">
        <v>0</v>
      </c>
    </row>
    <row r="66" spans="1:16" ht="24" customHeight="1">
      <c r="A66" s="106"/>
      <c r="B66" s="106"/>
      <c r="C66" s="630"/>
      <c r="D66" s="107">
        <f>SUM(F66)</f>
        <v>3000</v>
      </c>
      <c r="E66" s="107">
        <f>SUM(F66)</f>
        <v>3000</v>
      </c>
      <c r="F66" s="107">
        <v>3000</v>
      </c>
      <c r="G66" s="107"/>
      <c r="H66" s="107"/>
      <c r="I66" s="107"/>
      <c r="J66" s="108"/>
      <c r="K66" s="107"/>
      <c r="L66" s="107"/>
      <c r="M66" s="107"/>
      <c r="N66" s="109"/>
      <c r="O66" s="109"/>
      <c r="P66" s="109"/>
    </row>
    <row r="67" spans="1:16" ht="35.25" customHeight="1">
      <c r="A67" s="106"/>
      <c r="B67" s="106">
        <v>85228</v>
      </c>
      <c r="C67" s="106" t="s">
        <v>185</v>
      </c>
      <c r="D67" s="107">
        <v>27349</v>
      </c>
      <c r="E67" s="107">
        <v>27349</v>
      </c>
      <c r="F67" s="107">
        <v>25388</v>
      </c>
      <c r="G67" s="107">
        <v>1261</v>
      </c>
      <c r="H67" s="107">
        <v>0</v>
      </c>
      <c r="I67" s="107">
        <v>700</v>
      </c>
      <c r="J67" s="108">
        <v>0</v>
      </c>
      <c r="K67" s="107">
        <v>0</v>
      </c>
      <c r="L67" s="107">
        <v>0</v>
      </c>
      <c r="M67" s="107">
        <v>0</v>
      </c>
      <c r="N67" s="109">
        <v>0</v>
      </c>
      <c r="O67" s="109">
        <v>0</v>
      </c>
      <c r="P67" s="109">
        <v>0</v>
      </c>
    </row>
    <row r="68" spans="1:16" ht="12.75" customHeight="1">
      <c r="A68" s="106"/>
      <c r="B68" s="106">
        <v>85295</v>
      </c>
      <c r="C68" s="629" t="s">
        <v>133</v>
      </c>
      <c r="D68" s="107">
        <v>65100</v>
      </c>
      <c r="E68" s="107">
        <v>65100</v>
      </c>
      <c r="F68" s="107">
        <v>19000</v>
      </c>
      <c r="G68" s="107">
        <v>16100</v>
      </c>
      <c r="H68" s="107">
        <v>0</v>
      </c>
      <c r="I68" s="107">
        <v>30000</v>
      </c>
      <c r="J68" s="108">
        <v>0</v>
      </c>
      <c r="K68" s="107">
        <v>0</v>
      </c>
      <c r="L68" s="107">
        <v>0</v>
      </c>
      <c r="M68" s="107">
        <v>0</v>
      </c>
      <c r="N68" s="109">
        <v>0</v>
      </c>
      <c r="O68" s="109">
        <v>0</v>
      </c>
      <c r="P68" s="109">
        <v>0</v>
      </c>
    </row>
    <row r="69" spans="1:16" ht="12.75" customHeight="1">
      <c r="A69" s="106"/>
      <c r="B69" s="106"/>
      <c r="C69" s="630"/>
      <c r="D69" s="107">
        <f>SUM(I69)</f>
        <v>29941</v>
      </c>
      <c r="E69" s="107">
        <f>SUM(I69)</f>
        <v>29941</v>
      </c>
      <c r="F69" s="107"/>
      <c r="G69" s="107"/>
      <c r="H69" s="107"/>
      <c r="I69" s="107">
        <v>29941</v>
      </c>
      <c r="J69" s="108"/>
      <c r="K69" s="107"/>
      <c r="L69" s="107"/>
      <c r="M69" s="107"/>
      <c r="N69" s="109"/>
      <c r="O69" s="109"/>
      <c r="P69" s="109"/>
    </row>
    <row r="70" spans="1:16" s="18" customFormat="1" ht="12.75" customHeight="1">
      <c r="A70" s="110">
        <v>854</v>
      </c>
      <c r="B70" s="110"/>
      <c r="C70" s="166" t="s">
        <v>261</v>
      </c>
      <c r="D70" s="111">
        <f>SUM(D71)</f>
        <v>71159</v>
      </c>
      <c r="E70" s="111">
        <f aca="true" t="shared" si="9" ref="E70:O70">SUM(E71)</f>
        <v>71159</v>
      </c>
      <c r="F70" s="111">
        <f t="shared" si="9"/>
        <v>0</v>
      </c>
      <c r="G70" s="111">
        <f t="shared" si="9"/>
        <v>0</v>
      </c>
      <c r="H70" s="111">
        <f t="shared" si="9"/>
        <v>0</v>
      </c>
      <c r="I70" s="111">
        <f t="shared" si="9"/>
        <v>71159</v>
      </c>
      <c r="J70" s="111">
        <f t="shared" si="9"/>
        <v>0</v>
      </c>
      <c r="K70" s="111">
        <f t="shared" si="9"/>
        <v>0</v>
      </c>
      <c r="L70" s="111">
        <f t="shared" si="9"/>
        <v>0</v>
      </c>
      <c r="M70" s="111">
        <f t="shared" si="9"/>
        <v>0</v>
      </c>
      <c r="N70" s="111">
        <f t="shared" si="9"/>
        <v>0</v>
      </c>
      <c r="O70" s="111">
        <f t="shared" si="9"/>
        <v>0</v>
      </c>
      <c r="P70" s="113"/>
    </row>
    <row r="71" spans="1:16" ht="24.75" customHeight="1">
      <c r="A71" s="106"/>
      <c r="B71" s="106">
        <v>85415</v>
      </c>
      <c r="C71" s="165" t="s">
        <v>260</v>
      </c>
      <c r="D71" s="107">
        <v>71159</v>
      </c>
      <c r="E71" s="107">
        <v>71159</v>
      </c>
      <c r="F71" s="107"/>
      <c r="G71" s="107"/>
      <c r="H71" s="107"/>
      <c r="I71" s="107">
        <v>71159</v>
      </c>
      <c r="J71" s="108"/>
      <c r="K71" s="107"/>
      <c r="L71" s="107"/>
      <c r="M71" s="107"/>
      <c r="N71" s="109"/>
      <c r="O71" s="109"/>
      <c r="P71" s="109"/>
    </row>
    <row r="72" spans="1:16" ht="27.75" customHeight="1">
      <c r="A72" s="110">
        <v>900</v>
      </c>
      <c r="B72" s="110"/>
      <c r="C72" s="110" t="s">
        <v>186</v>
      </c>
      <c r="D72" s="111">
        <f>SUM(D73:D77)</f>
        <v>351000</v>
      </c>
      <c r="E72" s="111">
        <f>SUM(E73:E77)</f>
        <v>351000</v>
      </c>
      <c r="F72" s="111">
        <f>SUM(F73:F77)</f>
        <v>0</v>
      </c>
      <c r="G72" s="111">
        <f>SUM(G73:G77)</f>
        <v>281000</v>
      </c>
      <c r="H72" s="111">
        <f>SUM(H73:H77)</f>
        <v>70000</v>
      </c>
      <c r="I72" s="111">
        <v>0</v>
      </c>
      <c r="J72" s="112">
        <v>0</v>
      </c>
      <c r="K72" s="111">
        <v>0</v>
      </c>
      <c r="L72" s="111">
        <v>0</v>
      </c>
      <c r="M72" s="111">
        <v>0</v>
      </c>
      <c r="N72" s="113">
        <v>0</v>
      </c>
      <c r="O72" s="113">
        <v>0</v>
      </c>
      <c r="P72" s="113">
        <v>0</v>
      </c>
    </row>
    <row r="73" spans="1:16" ht="24.75" customHeight="1">
      <c r="A73" s="106"/>
      <c r="B73" s="106">
        <v>90001</v>
      </c>
      <c r="C73" s="106" t="s">
        <v>120</v>
      </c>
      <c r="D73" s="107">
        <v>70000</v>
      </c>
      <c r="E73" s="107">
        <v>70000</v>
      </c>
      <c r="F73" s="107">
        <v>0</v>
      </c>
      <c r="G73" s="107">
        <v>0</v>
      </c>
      <c r="H73" s="107">
        <v>70000</v>
      </c>
      <c r="I73" s="107">
        <v>0</v>
      </c>
      <c r="J73" s="108">
        <v>0</v>
      </c>
      <c r="K73" s="107">
        <v>0</v>
      </c>
      <c r="L73" s="107">
        <v>0</v>
      </c>
      <c r="M73" s="107">
        <v>0</v>
      </c>
      <c r="N73" s="109">
        <v>0</v>
      </c>
      <c r="O73" s="109">
        <v>0</v>
      </c>
      <c r="P73" s="109">
        <v>0</v>
      </c>
    </row>
    <row r="74" spans="1:16" ht="16.5" customHeight="1">
      <c r="A74" s="106"/>
      <c r="B74" s="106">
        <v>90003</v>
      </c>
      <c r="C74" s="106" t="s">
        <v>187</v>
      </c>
      <c r="D74" s="107">
        <v>26000</v>
      </c>
      <c r="E74" s="107">
        <v>26000</v>
      </c>
      <c r="F74" s="107">
        <v>0</v>
      </c>
      <c r="G74" s="107">
        <v>26000</v>
      </c>
      <c r="H74" s="107">
        <v>0</v>
      </c>
      <c r="I74" s="107">
        <v>0</v>
      </c>
      <c r="J74" s="108">
        <v>0</v>
      </c>
      <c r="K74" s="107">
        <v>0</v>
      </c>
      <c r="L74" s="107">
        <v>0</v>
      </c>
      <c r="M74" s="107">
        <v>0</v>
      </c>
      <c r="N74" s="109">
        <v>0</v>
      </c>
      <c r="O74" s="109">
        <v>0</v>
      </c>
      <c r="P74" s="109">
        <v>0</v>
      </c>
    </row>
    <row r="75" spans="1:16" ht="25.5" customHeight="1">
      <c r="A75" s="106"/>
      <c r="B75" s="106">
        <v>90015</v>
      </c>
      <c r="C75" s="106" t="s">
        <v>188</v>
      </c>
      <c r="D75" s="107">
        <v>215000</v>
      </c>
      <c r="E75" s="107">
        <v>215000</v>
      </c>
      <c r="F75" s="107">
        <v>0</v>
      </c>
      <c r="G75" s="107">
        <v>215000</v>
      </c>
      <c r="H75" s="107">
        <v>0</v>
      </c>
      <c r="I75" s="107">
        <v>0</v>
      </c>
      <c r="J75" s="108">
        <v>0</v>
      </c>
      <c r="K75" s="107">
        <v>0</v>
      </c>
      <c r="L75" s="107">
        <v>0</v>
      </c>
      <c r="M75" s="107">
        <v>0</v>
      </c>
      <c r="N75" s="109">
        <v>0</v>
      </c>
      <c r="O75" s="109">
        <v>0</v>
      </c>
      <c r="P75" s="109">
        <v>0</v>
      </c>
    </row>
    <row r="76" spans="1:16" ht="25.5" customHeight="1">
      <c r="A76" s="106"/>
      <c r="B76" s="106">
        <v>90019</v>
      </c>
      <c r="C76" s="106"/>
      <c r="D76" s="107">
        <f>SUM(G76)</f>
        <v>35000</v>
      </c>
      <c r="E76" s="107">
        <f>SUM(G76)</f>
        <v>35000</v>
      </c>
      <c r="F76" s="107"/>
      <c r="G76" s="107">
        <v>35000</v>
      </c>
      <c r="H76" s="107"/>
      <c r="I76" s="107"/>
      <c r="J76" s="108"/>
      <c r="K76" s="107"/>
      <c r="L76" s="107"/>
      <c r="M76" s="107"/>
      <c r="N76" s="109"/>
      <c r="O76" s="109"/>
      <c r="P76" s="109"/>
    </row>
    <row r="77" spans="1:16" ht="13.5" customHeight="1">
      <c r="A77" s="106"/>
      <c r="B77" s="106">
        <v>90095</v>
      </c>
      <c r="C77" s="106" t="s">
        <v>133</v>
      </c>
      <c r="D77" s="107">
        <v>5000</v>
      </c>
      <c r="E77" s="107">
        <v>5000</v>
      </c>
      <c r="F77" s="107">
        <v>0</v>
      </c>
      <c r="G77" s="107">
        <v>5000</v>
      </c>
      <c r="H77" s="107">
        <v>0</v>
      </c>
      <c r="I77" s="107">
        <v>0</v>
      </c>
      <c r="J77" s="108">
        <v>0</v>
      </c>
      <c r="K77" s="107">
        <v>0</v>
      </c>
      <c r="L77" s="107">
        <v>0</v>
      </c>
      <c r="M77" s="107">
        <v>0</v>
      </c>
      <c r="N77" s="109">
        <v>0</v>
      </c>
      <c r="O77" s="109">
        <v>0</v>
      </c>
      <c r="P77" s="109">
        <v>0</v>
      </c>
    </row>
    <row r="78" spans="1:16" ht="25.5" customHeight="1">
      <c r="A78" s="110">
        <v>921</v>
      </c>
      <c r="B78" s="110"/>
      <c r="C78" s="110" t="s">
        <v>189</v>
      </c>
      <c r="D78" s="111">
        <f>SUM(D79:D80)</f>
        <v>110000</v>
      </c>
      <c r="E78" s="111">
        <f>SUM(E79:E80)</f>
        <v>110000</v>
      </c>
      <c r="F78" s="111">
        <f>SUM(F79:F80)</f>
        <v>0</v>
      </c>
      <c r="G78" s="111">
        <f>SUM(G79:G80)</f>
        <v>40000</v>
      </c>
      <c r="H78" s="111">
        <f>SUM(H79:H80)</f>
        <v>70000</v>
      </c>
      <c r="I78" s="111">
        <v>0</v>
      </c>
      <c r="J78" s="112">
        <v>0</v>
      </c>
      <c r="K78" s="111">
        <v>0</v>
      </c>
      <c r="L78" s="111">
        <v>0</v>
      </c>
      <c r="M78" s="111">
        <v>0</v>
      </c>
      <c r="N78" s="113">
        <v>0</v>
      </c>
      <c r="O78" s="113">
        <v>0</v>
      </c>
      <c r="P78" s="113">
        <v>0</v>
      </c>
    </row>
    <row r="79" spans="1:16" ht="12.75">
      <c r="A79" s="106"/>
      <c r="B79" s="106">
        <v>92116</v>
      </c>
      <c r="C79" s="106" t="s">
        <v>190</v>
      </c>
      <c r="D79" s="107">
        <v>70000</v>
      </c>
      <c r="E79" s="107">
        <v>70000</v>
      </c>
      <c r="F79" s="107">
        <v>0</v>
      </c>
      <c r="G79" s="107">
        <v>0</v>
      </c>
      <c r="H79" s="107">
        <v>70000</v>
      </c>
      <c r="I79" s="107">
        <v>0</v>
      </c>
      <c r="J79" s="108">
        <v>0</v>
      </c>
      <c r="K79" s="107">
        <v>0</v>
      </c>
      <c r="L79" s="107">
        <v>0</v>
      </c>
      <c r="M79" s="107">
        <v>0</v>
      </c>
      <c r="N79" s="109">
        <v>0</v>
      </c>
      <c r="O79" s="109">
        <v>0</v>
      </c>
      <c r="P79" s="109">
        <v>0</v>
      </c>
    </row>
    <row r="80" spans="1:16" ht="14.25" customHeight="1">
      <c r="A80" s="106"/>
      <c r="B80" s="106">
        <v>92195</v>
      </c>
      <c r="C80" s="106" t="s">
        <v>133</v>
      </c>
      <c r="D80" s="107">
        <v>40000</v>
      </c>
      <c r="E80" s="107">
        <v>40000</v>
      </c>
      <c r="F80" s="107">
        <v>0</v>
      </c>
      <c r="G80" s="107">
        <v>40000</v>
      </c>
      <c r="H80" s="107">
        <v>0</v>
      </c>
      <c r="I80" s="107">
        <v>0</v>
      </c>
      <c r="J80" s="108">
        <v>0</v>
      </c>
      <c r="K80" s="107">
        <v>0</v>
      </c>
      <c r="L80" s="107">
        <v>0</v>
      </c>
      <c r="M80" s="107">
        <v>0</v>
      </c>
      <c r="N80" s="109">
        <v>0</v>
      </c>
      <c r="O80" s="109">
        <v>0</v>
      </c>
      <c r="P80" s="109">
        <v>0</v>
      </c>
    </row>
    <row r="81" spans="1:16" ht="16.5" customHeight="1">
      <c r="A81" s="110">
        <v>926</v>
      </c>
      <c r="B81" s="110"/>
      <c r="C81" s="110" t="s">
        <v>191</v>
      </c>
      <c r="D81" s="111">
        <f>SUM(D82:D83)</f>
        <v>75000</v>
      </c>
      <c r="E81" s="111">
        <f>SUM(E82:E83)</f>
        <v>75000</v>
      </c>
      <c r="F81" s="111">
        <f>SUM(F82:F83)</f>
        <v>5000</v>
      </c>
      <c r="G81" s="111">
        <f>SUM(G82:G83)</f>
        <v>30000</v>
      </c>
      <c r="H81" s="111">
        <f>SUM(H82:H83)</f>
        <v>40000</v>
      </c>
      <c r="I81" s="111">
        <v>0</v>
      </c>
      <c r="J81" s="112">
        <v>0</v>
      </c>
      <c r="K81" s="111">
        <v>0</v>
      </c>
      <c r="L81" s="111">
        <v>0</v>
      </c>
      <c r="M81" s="111">
        <v>0</v>
      </c>
      <c r="N81" s="113">
        <v>0</v>
      </c>
      <c r="O81" s="113">
        <v>0</v>
      </c>
      <c r="P81" s="113">
        <v>0</v>
      </c>
    </row>
    <row r="82" spans="1:16" ht="23.25" customHeight="1">
      <c r="A82" s="106"/>
      <c r="B82" s="106">
        <v>92605</v>
      </c>
      <c r="C82" s="106" t="s">
        <v>192</v>
      </c>
      <c r="D82" s="107">
        <v>45000</v>
      </c>
      <c r="E82" s="107">
        <v>45000</v>
      </c>
      <c r="F82" s="107">
        <v>0</v>
      </c>
      <c r="G82" s="107">
        <v>5000</v>
      </c>
      <c r="H82" s="107">
        <v>40000</v>
      </c>
      <c r="I82" s="107">
        <v>0</v>
      </c>
      <c r="J82" s="108">
        <v>0</v>
      </c>
      <c r="K82" s="107">
        <v>0</v>
      </c>
      <c r="L82" s="107">
        <v>0</v>
      </c>
      <c r="M82" s="107">
        <v>0</v>
      </c>
      <c r="N82" s="109">
        <v>0</v>
      </c>
      <c r="O82" s="109">
        <v>0</v>
      </c>
      <c r="P82" s="109">
        <v>0</v>
      </c>
    </row>
    <row r="83" spans="1:16" ht="16.5" customHeight="1">
      <c r="A83" s="106"/>
      <c r="B83" s="106">
        <v>92695</v>
      </c>
      <c r="C83" s="106" t="s">
        <v>133</v>
      </c>
      <c r="D83" s="107">
        <v>30000</v>
      </c>
      <c r="E83" s="107">
        <v>30000</v>
      </c>
      <c r="F83" s="107">
        <v>5000</v>
      </c>
      <c r="G83" s="107">
        <v>25000</v>
      </c>
      <c r="H83" s="107">
        <v>0</v>
      </c>
      <c r="I83" s="107">
        <v>0</v>
      </c>
      <c r="J83" s="108">
        <v>0</v>
      </c>
      <c r="K83" s="107">
        <v>0</v>
      </c>
      <c r="L83" s="107">
        <v>0</v>
      </c>
      <c r="M83" s="107">
        <v>0</v>
      </c>
      <c r="N83" s="109">
        <v>0</v>
      </c>
      <c r="O83" s="109">
        <v>0</v>
      </c>
      <c r="P83" s="109">
        <v>0</v>
      </c>
    </row>
    <row r="84" spans="1:16" ht="12.75">
      <c r="A84" s="631" t="s">
        <v>27</v>
      </c>
      <c r="B84" s="632"/>
      <c r="C84" s="633"/>
      <c r="D84" s="117">
        <f>SUM(D7+D11+D13+D19+D21+D25+D31+D33+D37+D39+D41+D43+D54+D58+D72+D78+D81+D70)</f>
        <v>15829704</v>
      </c>
      <c r="E84" s="117">
        <f aca="true" t="shared" si="10" ref="E84:O84">SUM(E7+E11+E13+E19+E21+E25+E31+E33+E37+E39+E41+E43+E54+E58+E72+E78+E81+E70)</f>
        <v>10332679</v>
      </c>
      <c r="F84" s="117">
        <f t="shared" si="10"/>
        <v>5228584</v>
      </c>
      <c r="G84" s="117">
        <f t="shared" si="10"/>
        <v>1936797</v>
      </c>
      <c r="H84" s="117">
        <f t="shared" si="10"/>
        <v>339000</v>
      </c>
      <c r="I84" s="117">
        <f t="shared" si="10"/>
        <v>2588298</v>
      </c>
      <c r="J84" s="117">
        <f t="shared" si="10"/>
        <v>0</v>
      </c>
      <c r="K84" s="117">
        <f t="shared" si="10"/>
        <v>240000</v>
      </c>
      <c r="L84" s="117">
        <f t="shared" si="10"/>
        <v>0</v>
      </c>
      <c r="M84" s="117">
        <f t="shared" si="10"/>
        <v>5497025</v>
      </c>
      <c r="N84" s="117">
        <f t="shared" si="10"/>
        <v>5497025</v>
      </c>
      <c r="O84" s="117">
        <f t="shared" si="10"/>
        <v>0</v>
      </c>
      <c r="P84" s="118">
        <v>0</v>
      </c>
    </row>
  </sheetData>
  <sheetProtection/>
  <mergeCells count="29">
    <mergeCell ref="B56:B57"/>
    <mergeCell ref="C56:C57"/>
    <mergeCell ref="N4:N5"/>
    <mergeCell ref="O4:O5"/>
    <mergeCell ref="K4:K5"/>
    <mergeCell ref="C68:C69"/>
    <mergeCell ref="A84:C84"/>
    <mergeCell ref="B16:B17"/>
    <mergeCell ref="C16:C17"/>
    <mergeCell ref="B44:B45"/>
    <mergeCell ref="C44:C45"/>
    <mergeCell ref="B48:B49"/>
    <mergeCell ref="F4:G4"/>
    <mergeCell ref="H4:H5"/>
    <mergeCell ref="I4:I5"/>
    <mergeCell ref="J4:J5"/>
    <mergeCell ref="C65:C66"/>
    <mergeCell ref="L4:L5"/>
    <mergeCell ref="C48:C49"/>
    <mergeCell ref="A2:A5"/>
    <mergeCell ref="B2:B5"/>
    <mergeCell ref="C2:C5"/>
    <mergeCell ref="D2:D5"/>
    <mergeCell ref="P4:P5"/>
    <mergeCell ref="E2:P2"/>
    <mergeCell ref="E3:E5"/>
    <mergeCell ref="F3:L3"/>
    <mergeCell ref="M3:M5"/>
    <mergeCell ref="N3:P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zoomScalePageLayoutView="0" workbookViewId="0" topLeftCell="A28">
      <selection activeCell="C33" sqref="C33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20.00390625" style="1" customWidth="1"/>
    <col min="4" max="5" width="11.125" style="1" customWidth="1"/>
    <col min="6" max="6" width="6.75390625" style="1" customWidth="1"/>
    <col min="7" max="7" width="9.875" style="1" customWidth="1"/>
    <col min="8" max="8" width="9.75390625" style="1" customWidth="1"/>
    <col min="9" max="10" width="10.00390625" style="1" customWidth="1"/>
    <col min="11" max="11" width="8.625" style="1" customWidth="1"/>
    <col min="12" max="12" width="9.625" style="1" customWidth="1"/>
    <col min="13" max="14" width="9.875" style="1" customWidth="1"/>
    <col min="15" max="15" width="8.375" style="1" customWidth="1"/>
    <col min="16" max="16" width="8.625" style="1" customWidth="1"/>
    <col min="17" max="17" width="8.375" style="1" customWidth="1"/>
    <col min="18" max="18" width="8.625" style="1" customWidth="1"/>
  </cols>
  <sheetData>
    <row r="1" spans="1:18" ht="18">
      <c r="A1" s="488" t="s">
        <v>421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s="40" customFormat="1" ht="15.75" customHeight="1">
      <c r="A3" s="484" t="s">
        <v>1</v>
      </c>
      <c r="B3" s="484" t="s">
        <v>2</v>
      </c>
      <c r="C3" s="484" t="s">
        <v>9</v>
      </c>
      <c r="D3" s="484" t="s">
        <v>276</v>
      </c>
      <c r="E3" s="484" t="s">
        <v>277</v>
      </c>
      <c r="F3" s="482" t="s">
        <v>263</v>
      </c>
      <c r="G3" s="489" t="s">
        <v>5</v>
      </c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1"/>
      <c r="S3" s="87"/>
    </row>
    <row r="4" spans="1:19" s="40" customFormat="1" ht="45.75" customHeight="1">
      <c r="A4" s="484"/>
      <c r="B4" s="484"/>
      <c r="C4" s="484"/>
      <c r="D4" s="484"/>
      <c r="E4" s="484"/>
      <c r="F4" s="486"/>
      <c r="G4" s="484" t="s">
        <v>51</v>
      </c>
      <c r="H4" s="484"/>
      <c r="I4" s="484"/>
      <c r="J4" s="485"/>
      <c r="K4" s="482" t="s">
        <v>281</v>
      </c>
      <c r="L4" s="482" t="s">
        <v>349</v>
      </c>
      <c r="M4" s="482" t="s">
        <v>286</v>
      </c>
      <c r="N4" s="482" t="s">
        <v>287</v>
      </c>
      <c r="O4" s="482" t="s">
        <v>284</v>
      </c>
      <c r="P4" s="482" t="s">
        <v>285</v>
      </c>
      <c r="Q4" s="482" t="s">
        <v>282</v>
      </c>
      <c r="R4" s="482" t="s">
        <v>283</v>
      </c>
      <c r="S4" s="87"/>
    </row>
    <row r="5" spans="1:19" s="40" customFormat="1" ht="95.25" customHeight="1">
      <c r="A5" s="484"/>
      <c r="B5" s="484"/>
      <c r="C5" s="484"/>
      <c r="D5" s="484"/>
      <c r="E5" s="484"/>
      <c r="F5" s="487"/>
      <c r="G5" s="187" t="s">
        <v>321</v>
      </c>
      <c r="H5" s="187" t="s">
        <v>278</v>
      </c>
      <c r="I5" s="88" t="s">
        <v>279</v>
      </c>
      <c r="J5" s="88" t="s">
        <v>280</v>
      </c>
      <c r="K5" s="483"/>
      <c r="L5" s="483"/>
      <c r="M5" s="483"/>
      <c r="N5" s="483"/>
      <c r="O5" s="483"/>
      <c r="P5" s="483"/>
      <c r="Q5" s="483"/>
      <c r="R5" s="483"/>
      <c r="S5" s="87"/>
    </row>
    <row r="6" spans="1:19" s="15" customFormat="1" ht="12" customHeight="1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/>
      <c r="G6" s="89">
        <v>6</v>
      </c>
      <c r="H6" s="89"/>
      <c r="I6" s="89">
        <v>7</v>
      </c>
      <c r="J6" s="89"/>
      <c r="K6" s="89">
        <v>8</v>
      </c>
      <c r="L6" s="89"/>
      <c r="M6" s="89">
        <v>9</v>
      </c>
      <c r="N6" s="89"/>
      <c r="O6" s="89">
        <v>10</v>
      </c>
      <c r="P6" s="89"/>
      <c r="Q6" s="89"/>
      <c r="R6" s="89">
        <v>11</v>
      </c>
      <c r="S6" s="90"/>
    </row>
    <row r="7" spans="1:19" s="15" customFormat="1" ht="19.5" customHeight="1">
      <c r="A7" s="120" t="s">
        <v>115</v>
      </c>
      <c r="B7" s="349"/>
      <c r="C7" s="350" t="s">
        <v>128</v>
      </c>
      <c r="D7" s="190">
        <f>SUM(D8:D10)</f>
        <v>74800.95</v>
      </c>
      <c r="E7" s="190">
        <f>SUM(E8:E10)</f>
        <v>61037.149999999994</v>
      </c>
      <c r="F7" s="188">
        <f>SUM(E7/D7*100%)</f>
        <v>0.8159943155802165</v>
      </c>
      <c r="G7" s="190">
        <f aca="true" t="shared" si="0" ref="G7:P7">SUM(G8:G10)</f>
        <v>2300</v>
      </c>
      <c r="H7" s="190">
        <f t="shared" si="0"/>
        <v>2000</v>
      </c>
      <c r="I7" s="190">
        <f t="shared" si="0"/>
        <v>72500.95</v>
      </c>
      <c r="J7" s="190">
        <f t="shared" si="0"/>
        <v>59037.149999999994</v>
      </c>
      <c r="K7" s="190">
        <f t="shared" si="0"/>
        <v>0</v>
      </c>
      <c r="L7" s="190">
        <f t="shared" si="0"/>
        <v>0</v>
      </c>
      <c r="M7" s="190">
        <f t="shared" si="0"/>
        <v>0</v>
      </c>
      <c r="N7" s="190">
        <f t="shared" si="0"/>
        <v>0</v>
      </c>
      <c r="O7" s="190">
        <f t="shared" si="0"/>
        <v>0</v>
      </c>
      <c r="P7" s="190">
        <f t="shared" si="0"/>
        <v>0</v>
      </c>
      <c r="Q7" s="190">
        <v>0</v>
      </c>
      <c r="R7" s="190">
        <f>SUM(R8:R10)</f>
        <v>0</v>
      </c>
      <c r="S7" s="90"/>
    </row>
    <row r="8" spans="1:19" s="15" customFormat="1" ht="36">
      <c r="A8" s="121"/>
      <c r="B8" s="351" t="s">
        <v>116</v>
      </c>
      <c r="C8" s="352" t="s">
        <v>129</v>
      </c>
      <c r="D8" s="189">
        <v>26300</v>
      </c>
      <c r="E8" s="189">
        <v>15559.42</v>
      </c>
      <c r="F8" s="191">
        <f aca="true" t="shared" si="1" ref="F8:F81">SUM(E8/D8*100%)</f>
        <v>0.591612927756654</v>
      </c>
      <c r="G8" s="189">
        <v>2300</v>
      </c>
      <c r="H8" s="189">
        <v>2000</v>
      </c>
      <c r="I8" s="189">
        <v>24000</v>
      </c>
      <c r="J8" s="189">
        <v>13559.42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  <c r="S8" s="90"/>
    </row>
    <row r="9" spans="1:19" s="15" customFormat="1" ht="17.25" customHeight="1">
      <c r="A9" s="121"/>
      <c r="B9" s="351" t="s">
        <v>130</v>
      </c>
      <c r="C9" s="352" t="s">
        <v>131</v>
      </c>
      <c r="D9" s="189">
        <v>3420</v>
      </c>
      <c r="E9" s="189">
        <v>3197.46</v>
      </c>
      <c r="F9" s="191">
        <f t="shared" si="1"/>
        <v>0.9349298245614035</v>
      </c>
      <c r="G9" s="189">
        <v>0</v>
      </c>
      <c r="H9" s="189">
        <v>0</v>
      </c>
      <c r="I9" s="189">
        <v>3420</v>
      </c>
      <c r="J9" s="189">
        <v>3197.46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90"/>
    </row>
    <row r="10" spans="1:19" s="15" customFormat="1" ht="21" customHeight="1">
      <c r="A10" s="121"/>
      <c r="B10" s="351" t="s">
        <v>132</v>
      </c>
      <c r="C10" s="352" t="s">
        <v>133</v>
      </c>
      <c r="D10" s="189">
        <v>45080.95</v>
      </c>
      <c r="E10" s="189">
        <v>42280.27</v>
      </c>
      <c r="F10" s="191">
        <f t="shared" si="1"/>
        <v>0.9378744236756323</v>
      </c>
      <c r="G10" s="189">
        <v>0</v>
      </c>
      <c r="H10" s="189">
        <v>0</v>
      </c>
      <c r="I10" s="189">
        <v>45080.95</v>
      </c>
      <c r="J10" s="189">
        <v>42280.27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90"/>
    </row>
    <row r="11" spans="1:19" s="15" customFormat="1" ht="48" customHeight="1">
      <c r="A11" s="122" t="s">
        <v>134</v>
      </c>
      <c r="B11" s="353"/>
      <c r="C11" s="354" t="s">
        <v>135</v>
      </c>
      <c r="D11" s="192">
        <f>SUM(D12)</f>
        <v>111200</v>
      </c>
      <c r="E11" s="192">
        <f>SUM(E12)</f>
        <v>111200</v>
      </c>
      <c r="F11" s="188">
        <f t="shared" si="1"/>
        <v>1</v>
      </c>
      <c r="G11" s="192">
        <v>0</v>
      </c>
      <c r="H11" s="192">
        <v>0</v>
      </c>
      <c r="I11" s="192">
        <v>0</v>
      </c>
      <c r="J11" s="192">
        <v>0</v>
      </c>
      <c r="K11" s="197">
        <f>SUM(K12)</f>
        <v>111200</v>
      </c>
      <c r="L11" s="192">
        <f>SUM(L12)</f>
        <v>111200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90"/>
    </row>
    <row r="12" spans="1:20" s="15" customFormat="1" ht="19.5" customHeight="1">
      <c r="A12" s="121"/>
      <c r="B12" s="351" t="s">
        <v>136</v>
      </c>
      <c r="C12" s="352" t="s">
        <v>137</v>
      </c>
      <c r="D12" s="189">
        <v>111200</v>
      </c>
      <c r="E12" s="189">
        <v>111200</v>
      </c>
      <c r="F12" s="191">
        <f t="shared" si="1"/>
        <v>1</v>
      </c>
      <c r="G12" s="189">
        <v>0</v>
      </c>
      <c r="H12" s="189">
        <v>0</v>
      </c>
      <c r="I12" s="189">
        <v>0</v>
      </c>
      <c r="J12" s="189">
        <v>0</v>
      </c>
      <c r="K12" s="198">
        <v>111200</v>
      </c>
      <c r="L12" s="189">
        <v>111200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90"/>
      <c r="T12" s="105"/>
    </row>
    <row r="13" spans="1:19" s="15" customFormat="1" ht="16.5" customHeight="1">
      <c r="A13" s="122" t="s">
        <v>138</v>
      </c>
      <c r="B13" s="353"/>
      <c r="C13" s="354" t="s">
        <v>139</v>
      </c>
      <c r="D13" s="192">
        <f>SUM(D14:D17)</f>
        <v>503189</v>
      </c>
      <c r="E13" s="192">
        <f>SUM(E14:E17)</f>
        <v>499511.41000000003</v>
      </c>
      <c r="F13" s="188">
        <f t="shared" si="1"/>
        <v>0.992691434033733</v>
      </c>
      <c r="G13" s="192">
        <f aca="true" t="shared" si="2" ref="G13:R13">SUM(G14:G17)</f>
        <v>47695</v>
      </c>
      <c r="H13" s="192">
        <f t="shared" si="2"/>
        <v>47371.15</v>
      </c>
      <c r="I13" s="192">
        <f t="shared" si="2"/>
        <v>375124</v>
      </c>
      <c r="J13" s="192">
        <f t="shared" si="2"/>
        <v>372268.25</v>
      </c>
      <c r="K13" s="192">
        <f t="shared" si="2"/>
        <v>79000</v>
      </c>
      <c r="L13" s="192">
        <f t="shared" si="2"/>
        <v>78999.41</v>
      </c>
      <c r="M13" s="192">
        <f t="shared" si="2"/>
        <v>1370</v>
      </c>
      <c r="N13" s="192">
        <f t="shared" si="2"/>
        <v>872.6</v>
      </c>
      <c r="O13" s="192">
        <f t="shared" si="2"/>
        <v>0</v>
      </c>
      <c r="P13" s="192">
        <f t="shared" si="2"/>
        <v>0</v>
      </c>
      <c r="Q13" s="192">
        <f t="shared" si="2"/>
        <v>0</v>
      </c>
      <c r="R13" s="192">
        <f t="shared" si="2"/>
        <v>0</v>
      </c>
      <c r="S13" s="90"/>
    </row>
    <row r="14" spans="1:19" s="15" customFormat="1" ht="24">
      <c r="A14" s="121"/>
      <c r="B14" s="351" t="s">
        <v>140</v>
      </c>
      <c r="C14" s="352" t="s">
        <v>141</v>
      </c>
      <c r="D14" s="189">
        <v>13500</v>
      </c>
      <c r="E14" s="189">
        <v>13500</v>
      </c>
      <c r="F14" s="191">
        <f t="shared" si="1"/>
        <v>1</v>
      </c>
      <c r="G14" s="189">
        <v>0</v>
      </c>
      <c r="H14" s="189">
        <v>0</v>
      </c>
      <c r="I14" s="189">
        <v>13500</v>
      </c>
      <c r="J14" s="189">
        <v>13500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90"/>
    </row>
    <row r="15" spans="1:19" s="15" customFormat="1" ht="18" customHeight="1">
      <c r="A15" s="121"/>
      <c r="B15" s="351" t="s">
        <v>317</v>
      </c>
      <c r="C15" s="352" t="s">
        <v>318</v>
      </c>
      <c r="D15" s="189">
        <v>800</v>
      </c>
      <c r="E15" s="189">
        <v>800</v>
      </c>
      <c r="F15" s="191">
        <f t="shared" si="1"/>
        <v>1</v>
      </c>
      <c r="G15" s="189">
        <v>0</v>
      </c>
      <c r="H15" s="189">
        <v>0</v>
      </c>
      <c r="I15" s="189">
        <v>800</v>
      </c>
      <c r="J15" s="189">
        <v>800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/>
      <c r="S15" s="90"/>
    </row>
    <row r="16" spans="1:19" s="15" customFormat="1" ht="24">
      <c r="A16" s="91"/>
      <c r="B16" s="351" t="s">
        <v>142</v>
      </c>
      <c r="C16" s="352" t="s">
        <v>143</v>
      </c>
      <c r="D16" s="189">
        <v>10500</v>
      </c>
      <c r="E16" s="189">
        <v>10335.4</v>
      </c>
      <c r="F16" s="191">
        <f t="shared" si="1"/>
        <v>0.9843238095238095</v>
      </c>
      <c r="G16" s="189">
        <v>0</v>
      </c>
      <c r="H16" s="189">
        <v>0</v>
      </c>
      <c r="I16" s="189">
        <v>10500</v>
      </c>
      <c r="J16" s="189">
        <v>10335.4</v>
      </c>
      <c r="K16" s="198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90"/>
    </row>
    <row r="17" spans="1:19" s="15" customFormat="1" ht="17.25" customHeight="1">
      <c r="A17" s="92"/>
      <c r="B17" s="352">
        <v>60016</v>
      </c>
      <c r="C17" s="352" t="s">
        <v>144</v>
      </c>
      <c r="D17" s="189">
        <v>478389</v>
      </c>
      <c r="E17" s="189">
        <v>474876.01</v>
      </c>
      <c r="F17" s="191">
        <f t="shared" si="1"/>
        <v>0.9926566246297469</v>
      </c>
      <c r="G17" s="189">
        <v>47695</v>
      </c>
      <c r="H17" s="189">
        <v>47371.15</v>
      </c>
      <c r="I17" s="189">
        <v>350324</v>
      </c>
      <c r="J17" s="189">
        <v>347632.85</v>
      </c>
      <c r="K17" s="189">
        <v>79000</v>
      </c>
      <c r="L17" s="189">
        <v>78999.41</v>
      </c>
      <c r="M17" s="189">
        <v>1370</v>
      </c>
      <c r="N17" s="189">
        <v>872.6</v>
      </c>
      <c r="O17" s="189">
        <v>0</v>
      </c>
      <c r="P17" s="189">
        <v>0</v>
      </c>
      <c r="Q17" s="189">
        <v>0</v>
      </c>
      <c r="R17" s="189">
        <v>0</v>
      </c>
      <c r="S17" s="90"/>
    </row>
    <row r="18" spans="1:19" s="15" customFormat="1" ht="24">
      <c r="A18" s="110">
        <v>700</v>
      </c>
      <c r="B18" s="347"/>
      <c r="C18" s="347" t="s">
        <v>145</v>
      </c>
      <c r="D18" s="193">
        <f>SUM(D19)</f>
        <v>185100</v>
      </c>
      <c r="E18" s="193">
        <f>SUM(E19)</f>
        <v>181602.65</v>
      </c>
      <c r="F18" s="188">
        <f t="shared" si="1"/>
        <v>0.9811056185845488</v>
      </c>
      <c r="G18" s="193">
        <v>0</v>
      </c>
      <c r="H18" s="193">
        <v>0</v>
      </c>
      <c r="I18" s="193">
        <f>SUM(I19)</f>
        <v>185100</v>
      </c>
      <c r="J18" s="193">
        <f>SUM(J19)</f>
        <v>181602.65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90"/>
    </row>
    <row r="19" spans="1:19" s="15" customFormat="1" ht="27.75" customHeight="1">
      <c r="A19" s="106"/>
      <c r="B19" s="346">
        <v>70005</v>
      </c>
      <c r="C19" s="346" t="s">
        <v>146</v>
      </c>
      <c r="D19" s="194">
        <v>185100</v>
      </c>
      <c r="E19" s="194">
        <v>181602.65</v>
      </c>
      <c r="F19" s="191">
        <f t="shared" si="1"/>
        <v>0.9811056185845488</v>
      </c>
      <c r="G19" s="194">
        <v>0</v>
      </c>
      <c r="H19" s="194">
        <v>0</v>
      </c>
      <c r="I19" s="194">
        <v>185100</v>
      </c>
      <c r="J19" s="194">
        <v>181602.65</v>
      </c>
      <c r="K19" s="194">
        <v>0</v>
      </c>
      <c r="L19" s="194">
        <v>0</v>
      </c>
      <c r="M19" s="194">
        <v>0</v>
      </c>
      <c r="N19" s="194">
        <v>0</v>
      </c>
      <c r="O19" s="196">
        <v>0</v>
      </c>
      <c r="P19" s="196">
        <v>0</v>
      </c>
      <c r="Q19" s="196">
        <v>0</v>
      </c>
      <c r="R19" s="194">
        <v>0</v>
      </c>
      <c r="S19" s="90"/>
    </row>
    <row r="20" spans="1:19" s="15" customFormat="1" ht="19.5" customHeight="1">
      <c r="A20" s="110">
        <v>710</v>
      </c>
      <c r="B20" s="347"/>
      <c r="C20" s="347" t="s">
        <v>147</v>
      </c>
      <c r="D20" s="193">
        <f>SUM(D21:D23)</f>
        <v>85500</v>
      </c>
      <c r="E20" s="193">
        <f>SUM(E21:E23)</f>
        <v>2419.5</v>
      </c>
      <c r="F20" s="188">
        <f t="shared" si="1"/>
        <v>0.028298245614035086</v>
      </c>
      <c r="G20" s="193">
        <v>0</v>
      </c>
      <c r="H20" s="193">
        <v>0</v>
      </c>
      <c r="I20" s="193">
        <f>SUM(I21:I23)</f>
        <v>85500</v>
      </c>
      <c r="J20" s="193">
        <f>SUM(J21:J23)</f>
        <v>2419.5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90"/>
    </row>
    <row r="21" spans="1:19" s="15" customFormat="1" ht="35.25" customHeight="1">
      <c r="A21" s="106"/>
      <c r="B21" s="346">
        <v>71004</v>
      </c>
      <c r="C21" s="346" t="s">
        <v>148</v>
      </c>
      <c r="D21" s="194">
        <v>83000</v>
      </c>
      <c r="E21" s="194">
        <v>0</v>
      </c>
      <c r="F21" s="191">
        <f t="shared" si="1"/>
        <v>0</v>
      </c>
      <c r="G21" s="194">
        <v>0</v>
      </c>
      <c r="H21" s="194">
        <v>0</v>
      </c>
      <c r="I21" s="194">
        <v>83000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6">
        <v>0</v>
      </c>
      <c r="P21" s="196">
        <v>0</v>
      </c>
      <c r="Q21" s="196">
        <v>0</v>
      </c>
      <c r="R21" s="194">
        <v>0</v>
      </c>
      <c r="S21" s="90"/>
    </row>
    <row r="22" spans="1:19" s="15" customFormat="1" ht="12.75">
      <c r="A22" s="106"/>
      <c r="B22" s="346">
        <v>71035</v>
      </c>
      <c r="C22" s="346" t="s">
        <v>149</v>
      </c>
      <c r="D22" s="194">
        <v>1500</v>
      </c>
      <c r="E22" s="194">
        <v>1499.5</v>
      </c>
      <c r="F22" s="191">
        <f t="shared" si="1"/>
        <v>0.9996666666666667</v>
      </c>
      <c r="G22" s="194">
        <v>0</v>
      </c>
      <c r="H22" s="194">
        <v>0</v>
      </c>
      <c r="I22" s="194">
        <v>1500</v>
      </c>
      <c r="J22" s="194">
        <v>1499.5</v>
      </c>
      <c r="K22" s="194">
        <v>0</v>
      </c>
      <c r="L22" s="194">
        <v>0</v>
      </c>
      <c r="M22" s="194">
        <v>0</v>
      </c>
      <c r="N22" s="194">
        <v>0</v>
      </c>
      <c r="O22" s="196">
        <v>0</v>
      </c>
      <c r="P22" s="196">
        <v>0</v>
      </c>
      <c r="Q22" s="196">
        <v>0</v>
      </c>
      <c r="R22" s="194">
        <v>0</v>
      </c>
      <c r="S22" s="90"/>
    </row>
    <row r="23" spans="1:19" s="15" customFormat="1" ht="12.75">
      <c r="A23" s="106"/>
      <c r="B23" s="346">
        <v>71095</v>
      </c>
      <c r="C23" s="346" t="s">
        <v>133</v>
      </c>
      <c r="D23" s="194">
        <v>1000</v>
      </c>
      <c r="E23" s="194">
        <v>920</v>
      </c>
      <c r="F23" s="191">
        <f t="shared" si="1"/>
        <v>0.92</v>
      </c>
      <c r="G23" s="194">
        <v>0</v>
      </c>
      <c r="H23" s="194">
        <v>0</v>
      </c>
      <c r="I23" s="194">
        <v>1000</v>
      </c>
      <c r="J23" s="194">
        <v>920</v>
      </c>
      <c r="K23" s="194">
        <v>0</v>
      </c>
      <c r="L23" s="194">
        <v>0</v>
      </c>
      <c r="M23" s="194">
        <v>0</v>
      </c>
      <c r="N23" s="194">
        <v>0</v>
      </c>
      <c r="O23" s="196">
        <v>0</v>
      </c>
      <c r="P23" s="196">
        <v>0</v>
      </c>
      <c r="Q23" s="196">
        <v>0</v>
      </c>
      <c r="R23" s="194">
        <v>0</v>
      </c>
      <c r="S23" s="90"/>
    </row>
    <row r="24" spans="1:19" s="15" customFormat="1" ht="24.75" customHeight="1">
      <c r="A24" s="110">
        <v>750</v>
      </c>
      <c r="B24" s="347"/>
      <c r="C24" s="347" t="s">
        <v>150</v>
      </c>
      <c r="D24" s="193">
        <f>SUM(D25:D29)</f>
        <v>1631092.65</v>
      </c>
      <c r="E24" s="193">
        <f>SUM(E25:E29)</f>
        <v>1608817.82</v>
      </c>
      <c r="F24" s="188">
        <f t="shared" si="1"/>
        <v>0.9863436145089614</v>
      </c>
      <c r="G24" s="195">
        <f>SUM(G25:G29)</f>
        <v>1199443</v>
      </c>
      <c r="H24" s="195">
        <f>SUM(H25:H29)</f>
        <v>1192079.62</v>
      </c>
      <c r="I24" s="193">
        <f>SUM(I25:I29)</f>
        <v>300849.65</v>
      </c>
      <c r="J24" s="193">
        <f>SUM(J25:J29)</f>
        <v>290739.86</v>
      </c>
      <c r="K24" s="193">
        <v>0</v>
      </c>
      <c r="L24" s="193">
        <v>0</v>
      </c>
      <c r="M24" s="193">
        <f>SUM(M25:M29)</f>
        <v>130800</v>
      </c>
      <c r="N24" s="193">
        <f>SUM(N25:N29)</f>
        <v>125998.34000000001</v>
      </c>
      <c r="O24" s="195">
        <v>0</v>
      </c>
      <c r="P24" s="195">
        <v>0</v>
      </c>
      <c r="Q24" s="195">
        <v>0</v>
      </c>
      <c r="R24" s="193">
        <v>0</v>
      </c>
      <c r="S24" s="90"/>
    </row>
    <row r="25" spans="1:19" s="15" customFormat="1" ht="14.25" customHeight="1">
      <c r="A25" s="106"/>
      <c r="B25" s="346">
        <v>75011</v>
      </c>
      <c r="C25" s="346" t="s">
        <v>151</v>
      </c>
      <c r="D25" s="194">
        <v>54448</v>
      </c>
      <c r="E25" s="194">
        <v>54434.84</v>
      </c>
      <c r="F25" s="191">
        <f t="shared" si="1"/>
        <v>0.9997583014986776</v>
      </c>
      <c r="G25" s="194">
        <v>43443</v>
      </c>
      <c r="H25" s="194">
        <v>43443</v>
      </c>
      <c r="I25" s="194">
        <v>11005</v>
      </c>
      <c r="J25" s="194">
        <v>10991.84</v>
      </c>
      <c r="K25" s="194">
        <v>0</v>
      </c>
      <c r="L25" s="194">
        <v>0</v>
      </c>
      <c r="M25" s="194">
        <v>0</v>
      </c>
      <c r="N25" s="194">
        <v>0</v>
      </c>
      <c r="O25" s="196">
        <v>0</v>
      </c>
      <c r="P25" s="196">
        <v>0</v>
      </c>
      <c r="Q25" s="196">
        <v>0</v>
      </c>
      <c r="R25" s="194">
        <v>0</v>
      </c>
      <c r="S25" s="90"/>
    </row>
    <row r="26" spans="1:19" s="15" customFormat="1" ht="16.5" customHeight="1">
      <c r="A26" s="106"/>
      <c r="B26" s="346">
        <v>75022</v>
      </c>
      <c r="C26" s="346" t="s">
        <v>152</v>
      </c>
      <c r="D26" s="194">
        <v>119000</v>
      </c>
      <c r="E26" s="194">
        <v>114211.78</v>
      </c>
      <c r="F26" s="191">
        <f t="shared" si="1"/>
        <v>0.9597628571428571</v>
      </c>
      <c r="G26" s="194">
        <v>0</v>
      </c>
      <c r="H26" s="194">
        <v>0</v>
      </c>
      <c r="I26" s="194">
        <v>6000</v>
      </c>
      <c r="J26" s="194">
        <v>5702.15</v>
      </c>
      <c r="K26" s="194">
        <v>0</v>
      </c>
      <c r="L26" s="194">
        <v>0</v>
      </c>
      <c r="M26" s="194">
        <v>113000</v>
      </c>
      <c r="N26" s="194">
        <v>108509.63</v>
      </c>
      <c r="O26" s="196">
        <v>0</v>
      </c>
      <c r="P26" s="196">
        <v>0</v>
      </c>
      <c r="Q26" s="196">
        <v>0</v>
      </c>
      <c r="R26" s="194">
        <v>0</v>
      </c>
      <c r="S26" s="90"/>
    </row>
    <row r="27" spans="1:19" s="15" customFormat="1" ht="15.75" customHeight="1">
      <c r="A27" s="106"/>
      <c r="B27" s="346">
        <v>75023</v>
      </c>
      <c r="C27" s="346" t="s">
        <v>153</v>
      </c>
      <c r="D27" s="194">
        <v>1358034.65</v>
      </c>
      <c r="E27" s="194">
        <v>1345076.96</v>
      </c>
      <c r="F27" s="191">
        <f t="shared" si="1"/>
        <v>0.9904584982422945</v>
      </c>
      <c r="G27" s="196">
        <v>1136000</v>
      </c>
      <c r="H27" s="196">
        <v>1128671.62</v>
      </c>
      <c r="I27" s="275">
        <v>219834.65</v>
      </c>
      <c r="J27" s="194">
        <v>214516.63</v>
      </c>
      <c r="K27" s="194">
        <v>0</v>
      </c>
      <c r="L27" s="194">
        <v>0</v>
      </c>
      <c r="M27" s="194">
        <v>2200</v>
      </c>
      <c r="N27" s="194">
        <v>1888.71</v>
      </c>
      <c r="O27" s="196">
        <v>0</v>
      </c>
      <c r="P27" s="196">
        <v>0</v>
      </c>
      <c r="Q27" s="196">
        <v>0</v>
      </c>
      <c r="R27" s="194">
        <v>0</v>
      </c>
      <c r="S27" s="90"/>
    </row>
    <row r="28" spans="1:19" s="15" customFormat="1" ht="26.25" customHeight="1">
      <c r="A28" s="106"/>
      <c r="B28" s="346">
        <v>75075</v>
      </c>
      <c r="C28" s="346" t="s">
        <v>154</v>
      </c>
      <c r="D28" s="194">
        <v>38010</v>
      </c>
      <c r="E28" s="194">
        <v>37940.11</v>
      </c>
      <c r="F28" s="191">
        <f t="shared" si="1"/>
        <v>0.9981612733491186</v>
      </c>
      <c r="G28" s="194">
        <v>0</v>
      </c>
      <c r="H28" s="194">
        <v>0</v>
      </c>
      <c r="I28" s="194">
        <v>38010</v>
      </c>
      <c r="J28" s="194">
        <v>37940.11</v>
      </c>
      <c r="K28" s="194">
        <v>0</v>
      </c>
      <c r="L28" s="194">
        <v>0</v>
      </c>
      <c r="M28" s="194">
        <v>0</v>
      </c>
      <c r="N28" s="194">
        <v>0</v>
      </c>
      <c r="O28" s="196"/>
      <c r="P28" s="196">
        <v>0</v>
      </c>
      <c r="Q28" s="196">
        <v>0</v>
      </c>
      <c r="R28" s="194">
        <v>0</v>
      </c>
      <c r="S28" s="90"/>
    </row>
    <row r="29" spans="1:19" s="15" customFormat="1" ht="16.5" customHeight="1">
      <c r="A29" s="106"/>
      <c r="B29" s="346">
        <v>75095</v>
      </c>
      <c r="C29" s="346" t="s">
        <v>133</v>
      </c>
      <c r="D29" s="194">
        <v>61600</v>
      </c>
      <c r="E29" s="194">
        <v>57154.13</v>
      </c>
      <c r="F29" s="191">
        <f t="shared" si="1"/>
        <v>0.9278267857142857</v>
      </c>
      <c r="G29" s="194">
        <v>20000</v>
      </c>
      <c r="H29" s="194">
        <v>19965</v>
      </c>
      <c r="I29" s="194">
        <v>26000</v>
      </c>
      <c r="J29" s="194">
        <v>21589.13</v>
      </c>
      <c r="K29" s="194">
        <v>0</v>
      </c>
      <c r="L29" s="194">
        <v>0</v>
      </c>
      <c r="M29" s="194">
        <v>15600</v>
      </c>
      <c r="N29" s="194">
        <v>15600</v>
      </c>
      <c r="O29" s="196">
        <v>0</v>
      </c>
      <c r="P29" s="196">
        <v>0</v>
      </c>
      <c r="Q29" s="196">
        <v>0</v>
      </c>
      <c r="R29" s="194">
        <v>0</v>
      </c>
      <c r="S29" s="90"/>
    </row>
    <row r="30" spans="1:19" s="15" customFormat="1" ht="60" customHeight="1">
      <c r="A30" s="110">
        <v>751</v>
      </c>
      <c r="B30" s="347"/>
      <c r="C30" s="347" t="s">
        <v>155</v>
      </c>
      <c r="D30" s="193">
        <f>SUM(D31:D34)</f>
        <v>78867</v>
      </c>
      <c r="E30" s="193">
        <f>SUM(E31:E34)</f>
        <v>62858</v>
      </c>
      <c r="F30" s="188">
        <f t="shared" si="1"/>
        <v>0.7970126922540479</v>
      </c>
      <c r="G30" s="193">
        <f>SUM(G31:G34)</f>
        <v>16759.48</v>
      </c>
      <c r="H30" s="193">
        <f aca="true" t="shared" si="3" ref="H30:P30">SUM(H31:H34)</f>
        <v>14754.77</v>
      </c>
      <c r="I30" s="193">
        <f t="shared" si="3"/>
        <v>15007.52</v>
      </c>
      <c r="J30" s="193">
        <f t="shared" si="3"/>
        <v>12943.23</v>
      </c>
      <c r="K30" s="193">
        <f t="shared" si="3"/>
        <v>0</v>
      </c>
      <c r="L30" s="193">
        <f t="shared" si="3"/>
        <v>0</v>
      </c>
      <c r="M30" s="193">
        <f t="shared" si="3"/>
        <v>47100</v>
      </c>
      <c r="N30" s="193">
        <f t="shared" si="3"/>
        <v>35160</v>
      </c>
      <c r="O30" s="193">
        <f t="shared" si="3"/>
        <v>0</v>
      </c>
      <c r="P30" s="193">
        <f t="shared" si="3"/>
        <v>0</v>
      </c>
      <c r="Q30" s="193">
        <f>SUM(Q31:Q31)</f>
        <v>0</v>
      </c>
      <c r="R30" s="193">
        <f>SUM(R31)</f>
        <v>0</v>
      </c>
      <c r="S30" s="90"/>
    </row>
    <row r="31" spans="1:19" s="15" customFormat="1" ht="36.75" customHeight="1">
      <c r="A31" s="106"/>
      <c r="B31" s="346">
        <v>75101</v>
      </c>
      <c r="C31" s="346" t="s">
        <v>156</v>
      </c>
      <c r="D31" s="194">
        <v>913</v>
      </c>
      <c r="E31" s="194">
        <v>913</v>
      </c>
      <c r="F31" s="191">
        <f t="shared" si="1"/>
        <v>1</v>
      </c>
      <c r="G31" s="194">
        <v>913</v>
      </c>
      <c r="H31" s="194">
        <v>913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6">
        <v>0</v>
      </c>
      <c r="P31" s="196">
        <v>0</v>
      </c>
      <c r="Q31" s="196">
        <v>0</v>
      </c>
      <c r="R31" s="194">
        <v>0</v>
      </c>
      <c r="S31" s="90"/>
    </row>
    <row r="32" spans="1:19" s="15" customFormat="1" ht="27" customHeight="1">
      <c r="A32" s="106"/>
      <c r="B32" s="346">
        <v>75108</v>
      </c>
      <c r="C32" s="346" t="s">
        <v>445</v>
      </c>
      <c r="D32" s="194">
        <v>14257</v>
      </c>
      <c r="E32" s="194">
        <v>13297</v>
      </c>
      <c r="F32" s="191">
        <f t="shared" si="1"/>
        <v>0.9326646559584766</v>
      </c>
      <c r="G32" s="194">
        <v>3803.56</v>
      </c>
      <c r="H32" s="194">
        <v>3803.56</v>
      </c>
      <c r="I32" s="194">
        <v>3373.44</v>
      </c>
      <c r="J32" s="194">
        <v>3373.44</v>
      </c>
      <c r="K32" s="194">
        <v>0</v>
      </c>
      <c r="L32" s="194">
        <v>0</v>
      </c>
      <c r="M32" s="194">
        <v>7080</v>
      </c>
      <c r="N32" s="194">
        <v>6120</v>
      </c>
      <c r="O32" s="196"/>
      <c r="P32" s="196"/>
      <c r="Q32" s="196"/>
      <c r="R32" s="194"/>
      <c r="S32" s="90"/>
    </row>
    <row r="33" spans="1:19" s="15" customFormat="1" ht="100.5" customHeight="1">
      <c r="A33" s="106"/>
      <c r="B33" s="346">
        <v>75109</v>
      </c>
      <c r="C33" s="215" t="s">
        <v>446</v>
      </c>
      <c r="D33" s="194">
        <v>49280</v>
      </c>
      <c r="E33" s="194">
        <v>34231</v>
      </c>
      <c r="F33" s="191">
        <f t="shared" si="1"/>
        <v>0.6946225649350649</v>
      </c>
      <c r="G33" s="194">
        <v>8198.24</v>
      </c>
      <c r="H33" s="194">
        <v>6193.53</v>
      </c>
      <c r="I33" s="194">
        <v>8141.76</v>
      </c>
      <c r="J33" s="194">
        <v>6077.47</v>
      </c>
      <c r="K33" s="194">
        <v>0</v>
      </c>
      <c r="L33" s="194">
        <v>0</v>
      </c>
      <c r="M33" s="194">
        <v>32940</v>
      </c>
      <c r="N33" s="194">
        <v>21960</v>
      </c>
      <c r="O33" s="196"/>
      <c r="P33" s="196"/>
      <c r="Q33" s="196"/>
      <c r="R33" s="194"/>
      <c r="S33" s="90"/>
    </row>
    <row r="34" spans="1:19" s="15" customFormat="1" ht="36.75" customHeight="1">
      <c r="A34" s="106"/>
      <c r="B34" s="346">
        <v>75113</v>
      </c>
      <c r="C34" s="346" t="s">
        <v>355</v>
      </c>
      <c r="D34" s="194">
        <v>14417</v>
      </c>
      <c r="E34" s="194">
        <v>14417</v>
      </c>
      <c r="F34" s="191">
        <f t="shared" si="1"/>
        <v>1</v>
      </c>
      <c r="G34" s="194">
        <v>3844.68</v>
      </c>
      <c r="H34" s="194">
        <v>3844.68</v>
      </c>
      <c r="I34" s="194">
        <v>3492.32</v>
      </c>
      <c r="J34" s="194">
        <v>3492.32</v>
      </c>
      <c r="K34" s="194">
        <v>0</v>
      </c>
      <c r="L34" s="194">
        <v>0</v>
      </c>
      <c r="M34" s="194">
        <v>7080</v>
      </c>
      <c r="N34" s="194">
        <v>7080</v>
      </c>
      <c r="O34" s="196">
        <v>0</v>
      </c>
      <c r="P34" s="196">
        <v>0</v>
      </c>
      <c r="Q34" s="196">
        <v>0</v>
      </c>
      <c r="R34" s="194">
        <v>0</v>
      </c>
      <c r="S34" s="90"/>
    </row>
    <row r="35" spans="1:19" s="15" customFormat="1" ht="36">
      <c r="A35" s="110">
        <v>754</v>
      </c>
      <c r="B35" s="347"/>
      <c r="C35" s="347" t="s">
        <v>157</v>
      </c>
      <c r="D35" s="193">
        <f>SUM(D36:D38)</f>
        <v>110729.4</v>
      </c>
      <c r="E35" s="193">
        <f>SUM(E36:E38)</f>
        <v>76819.46</v>
      </c>
      <c r="F35" s="188">
        <f t="shared" si="1"/>
        <v>0.6937584778748915</v>
      </c>
      <c r="G35" s="193">
        <f>SUM(G36:G38)</f>
        <v>7600</v>
      </c>
      <c r="H35" s="193">
        <f aca="true" t="shared" si="4" ref="H35:N35">SUM(H36:H38)</f>
        <v>7494.4</v>
      </c>
      <c r="I35" s="193">
        <f t="shared" si="4"/>
        <v>82615</v>
      </c>
      <c r="J35" s="193">
        <f t="shared" si="4"/>
        <v>49279.96</v>
      </c>
      <c r="K35" s="193">
        <f t="shared" si="4"/>
        <v>9514.4</v>
      </c>
      <c r="L35" s="193">
        <f t="shared" si="4"/>
        <v>9271.11</v>
      </c>
      <c r="M35" s="193">
        <f t="shared" si="4"/>
        <v>11000</v>
      </c>
      <c r="N35" s="193">
        <f t="shared" si="4"/>
        <v>10773.99</v>
      </c>
      <c r="O35" s="195">
        <v>0</v>
      </c>
      <c r="P35" s="195">
        <v>0</v>
      </c>
      <c r="Q35" s="195">
        <v>0</v>
      </c>
      <c r="R35" s="193">
        <v>0</v>
      </c>
      <c r="S35" s="90"/>
    </row>
    <row r="36" spans="1:19" s="15" customFormat="1" ht="21.75" customHeight="1">
      <c r="A36" s="110"/>
      <c r="B36" s="346">
        <v>75405</v>
      </c>
      <c r="C36" s="346" t="s">
        <v>417</v>
      </c>
      <c r="D36" s="194">
        <v>3200</v>
      </c>
      <c r="E36" s="194">
        <v>3200</v>
      </c>
      <c r="F36" s="191">
        <f t="shared" si="1"/>
        <v>1</v>
      </c>
      <c r="G36" s="194">
        <v>0</v>
      </c>
      <c r="H36" s="194">
        <v>0</v>
      </c>
      <c r="I36" s="194">
        <v>3200</v>
      </c>
      <c r="J36" s="194">
        <v>3200</v>
      </c>
      <c r="K36" s="194">
        <v>0</v>
      </c>
      <c r="L36" s="194">
        <v>0</v>
      </c>
      <c r="M36" s="194">
        <v>0</v>
      </c>
      <c r="N36" s="194">
        <v>0</v>
      </c>
      <c r="O36" s="196">
        <v>0</v>
      </c>
      <c r="P36" s="196">
        <v>0</v>
      </c>
      <c r="Q36" s="196">
        <v>0</v>
      </c>
      <c r="R36" s="194">
        <v>0</v>
      </c>
      <c r="S36" s="90"/>
    </row>
    <row r="37" spans="1:19" s="15" customFormat="1" ht="24">
      <c r="A37" s="106"/>
      <c r="B37" s="346">
        <v>75412</v>
      </c>
      <c r="C37" s="346" t="s">
        <v>159</v>
      </c>
      <c r="D37" s="194">
        <v>74529.4</v>
      </c>
      <c r="E37" s="194">
        <v>73619.46</v>
      </c>
      <c r="F37" s="191">
        <f t="shared" si="1"/>
        <v>0.9877908583726692</v>
      </c>
      <c r="G37" s="194">
        <v>7600</v>
      </c>
      <c r="H37" s="194">
        <v>7494.4</v>
      </c>
      <c r="I37" s="194">
        <v>46415</v>
      </c>
      <c r="J37" s="194">
        <v>46079.96</v>
      </c>
      <c r="K37" s="194">
        <v>9514.4</v>
      </c>
      <c r="L37" s="194">
        <v>9271.11</v>
      </c>
      <c r="M37" s="194">
        <v>11000</v>
      </c>
      <c r="N37" s="194">
        <v>10773.99</v>
      </c>
      <c r="O37" s="196">
        <v>0</v>
      </c>
      <c r="P37" s="196">
        <v>0</v>
      </c>
      <c r="Q37" s="196">
        <v>0</v>
      </c>
      <c r="R37" s="194">
        <v>0</v>
      </c>
      <c r="S37" s="90"/>
    </row>
    <row r="38" spans="1:19" s="15" customFormat="1" ht="17.25" customHeight="1">
      <c r="A38" s="106"/>
      <c r="B38" s="346">
        <v>75421</v>
      </c>
      <c r="C38" s="346" t="s">
        <v>160</v>
      </c>
      <c r="D38" s="194">
        <v>33000</v>
      </c>
      <c r="E38" s="194">
        <v>0</v>
      </c>
      <c r="F38" s="191">
        <f t="shared" si="1"/>
        <v>0</v>
      </c>
      <c r="G38" s="194">
        <v>0</v>
      </c>
      <c r="H38" s="194">
        <v>0</v>
      </c>
      <c r="I38" s="194">
        <v>33000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6">
        <v>0</v>
      </c>
      <c r="P38" s="196">
        <v>0</v>
      </c>
      <c r="Q38" s="196">
        <v>0</v>
      </c>
      <c r="R38" s="194">
        <v>0</v>
      </c>
      <c r="S38" s="90"/>
    </row>
    <row r="39" spans="1:19" s="15" customFormat="1" ht="24">
      <c r="A39" s="110">
        <v>757</v>
      </c>
      <c r="B39" s="347"/>
      <c r="C39" s="347" t="s">
        <v>163</v>
      </c>
      <c r="D39" s="193">
        <f aca="true" t="shared" si="5" ref="D39:R39">SUM(D40)</f>
        <v>250000</v>
      </c>
      <c r="E39" s="193">
        <f t="shared" si="5"/>
        <v>237440.81</v>
      </c>
      <c r="F39" s="188">
        <f t="shared" si="1"/>
        <v>0.94976324</v>
      </c>
      <c r="G39" s="193">
        <f t="shared" si="5"/>
        <v>0</v>
      </c>
      <c r="H39" s="193">
        <f t="shared" si="5"/>
        <v>0</v>
      </c>
      <c r="I39" s="193">
        <f t="shared" si="5"/>
        <v>0</v>
      </c>
      <c r="J39" s="193">
        <f t="shared" si="5"/>
        <v>0</v>
      </c>
      <c r="K39" s="193">
        <f t="shared" si="5"/>
        <v>0</v>
      </c>
      <c r="L39" s="193">
        <f t="shared" si="5"/>
        <v>0</v>
      </c>
      <c r="M39" s="193">
        <f t="shared" si="5"/>
        <v>0</v>
      </c>
      <c r="N39" s="193">
        <f t="shared" si="5"/>
        <v>0</v>
      </c>
      <c r="O39" s="193">
        <f t="shared" si="5"/>
        <v>0</v>
      </c>
      <c r="P39" s="193">
        <f t="shared" si="5"/>
        <v>0</v>
      </c>
      <c r="Q39" s="195">
        <f>SUM(Q40)</f>
        <v>250000</v>
      </c>
      <c r="R39" s="195">
        <f t="shared" si="5"/>
        <v>237440.81</v>
      </c>
      <c r="S39" s="90"/>
    </row>
    <row r="40" spans="1:19" s="15" customFormat="1" ht="36.75" customHeight="1">
      <c r="A40" s="106"/>
      <c r="B40" s="346">
        <v>75702</v>
      </c>
      <c r="C40" s="346" t="s">
        <v>164</v>
      </c>
      <c r="D40" s="194">
        <v>250000</v>
      </c>
      <c r="E40" s="194">
        <v>237440.81</v>
      </c>
      <c r="F40" s="191">
        <f t="shared" si="1"/>
        <v>0.94976324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6">
        <v>0</v>
      </c>
      <c r="P40" s="196">
        <v>0</v>
      </c>
      <c r="Q40" s="196">
        <v>250000</v>
      </c>
      <c r="R40" s="196">
        <v>237440.81</v>
      </c>
      <c r="S40" s="90"/>
    </row>
    <row r="41" spans="1:19" s="15" customFormat="1" ht="24" customHeight="1">
      <c r="A41" s="110">
        <v>758</v>
      </c>
      <c r="B41" s="347"/>
      <c r="C41" s="347" t="s">
        <v>165</v>
      </c>
      <c r="D41" s="193">
        <f aca="true" t="shared" si="6" ref="D41:O41">SUM(D42)</f>
        <v>3860</v>
      </c>
      <c r="E41" s="193">
        <f t="shared" si="6"/>
        <v>0</v>
      </c>
      <c r="F41" s="188">
        <f t="shared" si="1"/>
        <v>0</v>
      </c>
      <c r="G41" s="193">
        <f t="shared" si="6"/>
        <v>0</v>
      </c>
      <c r="H41" s="193">
        <v>0</v>
      </c>
      <c r="I41" s="193">
        <f t="shared" si="6"/>
        <v>3860</v>
      </c>
      <c r="J41" s="193">
        <f t="shared" si="6"/>
        <v>0</v>
      </c>
      <c r="K41" s="193">
        <f t="shared" si="6"/>
        <v>0</v>
      </c>
      <c r="L41" s="193">
        <v>0</v>
      </c>
      <c r="M41" s="193">
        <f t="shared" si="6"/>
        <v>0</v>
      </c>
      <c r="N41" s="193">
        <v>0</v>
      </c>
      <c r="O41" s="195">
        <f t="shared" si="6"/>
        <v>0</v>
      </c>
      <c r="P41" s="195">
        <v>0</v>
      </c>
      <c r="Q41" s="195">
        <v>0</v>
      </c>
      <c r="R41" s="193">
        <v>0</v>
      </c>
      <c r="S41" s="90"/>
    </row>
    <row r="42" spans="1:19" s="15" customFormat="1" ht="24.75" customHeight="1">
      <c r="A42" s="106"/>
      <c r="B42" s="346">
        <v>75818</v>
      </c>
      <c r="C42" s="346" t="s">
        <v>166</v>
      </c>
      <c r="D42" s="194">
        <v>3860</v>
      </c>
      <c r="E42" s="194">
        <v>0</v>
      </c>
      <c r="F42" s="191">
        <f t="shared" si="1"/>
        <v>0</v>
      </c>
      <c r="G42" s="194">
        <v>0</v>
      </c>
      <c r="H42" s="194">
        <v>0</v>
      </c>
      <c r="I42" s="194">
        <v>3860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6">
        <v>0</v>
      </c>
      <c r="P42" s="196"/>
      <c r="Q42" s="196">
        <v>0</v>
      </c>
      <c r="R42" s="194">
        <v>0</v>
      </c>
      <c r="S42" s="90"/>
    </row>
    <row r="43" spans="1:19" s="15" customFormat="1" ht="17.25" customHeight="1">
      <c r="A43" s="110">
        <v>801</v>
      </c>
      <c r="B43" s="347"/>
      <c r="C43" s="347" t="s">
        <v>167</v>
      </c>
      <c r="D43" s="193">
        <f aca="true" t="shared" si="7" ref="D43:N43">SUM(D44:D50)</f>
        <v>6270302</v>
      </c>
      <c r="E43" s="193">
        <f t="shared" si="7"/>
        <v>6165230.880000001</v>
      </c>
      <c r="F43" s="188">
        <f t="shared" si="1"/>
        <v>0.9832430527269661</v>
      </c>
      <c r="G43" s="195">
        <f t="shared" si="7"/>
        <v>4583019</v>
      </c>
      <c r="H43" s="195">
        <f t="shared" si="7"/>
        <v>4547092.27</v>
      </c>
      <c r="I43" s="195">
        <f t="shared" si="7"/>
        <v>1009485</v>
      </c>
      <c r="J43" s="193">
        <f t="shared" si="7"/>
        <v>947213.64</v>
      </c>
      <c r="K43" s="195">
        <f t="shared" si="7"/>
        <v>405000</v>
      </c>
      <c r="L43" s="195">
        <f t="shared" si="7"/>
        <v>404191.8</v>
      </c>
      <c r="M43" s="193">
        <f t="shared" si="7"/>
        <v>272798</v>
      </c>
      <c r="N43" s="193">
        <f t="shared" si="7"/>
        <v>266733.17</v>
      </c>
      <c r="O43" s="195">
        <v>0</v>
      </c>
      <c r="P43" s="195">
        <v>0</v>
      </c>
      <c r="Q43" s="195">
        <v>0</v>
      </c>
      <c r="R43" s="193">
        <v>0</v>
      </c>
      <c r="S43" s="90"/>
    </row>
    <row r="44" spans="1:19" s="15" customFormat="1" ht="17.25" customHeight="1">
      <c r="A44" s="106"/>
      <c r="B44" s="346">
        <v>80101</v>
      </c>
      <c r="C44" s="346" t="s">
        <v>168</v>
      </c>
      <c r="D44" s="194">
        <v>3375534</v>
      </c>
      <c r="E44" s="194">
        <v>3334189.79</v>
      </c>
      <c r="F44" s="191">
        <f t="shared" si="1"/>
        <v>0.9877518016408663</v>
      </c>
      <c r="G44" s="196">
        <v>2536500</v>
      </c>
      <c r="H44" s="196">
        <v>2518759.52</v>
      </c>
      <c r="I44" s="194">
        <v>272486</v>
      </c>
      <c r="J44" s="194">
        <v>251062.34</v>
      </c>
      <c r="K44" s="196">
        <v>405000</v>
      </c>
      <c r="L44" s="196">
        <v>404191.8</v>
      </c>
      <c r="M44" s="194">
        <v>161548</v>
      </c>
      <c r="N44" s="194">
        <v>160176.13</v>
      </c>
      <c r="O44" s="196">
        <v>0</v>
      </c>
      <c r="P44" s="196">
        <v>0</v>
      </c>
      <c r="Q44" s="196">
        <v>0</v>
      </c>
      <c r="R44" s="194">
        <v>0</v>
      </c>
      <c r="S44" s="90"/>
    </row>
    <row r="45" spans="1:19" s="15" customFormat="1" ht="36">
      <c r="A45" s="106"/>
      <c r="B45" s="346">
        <v>80103</v>
      </c>
      <c r="C45" s="346" t="s">
        <v>169</v>
      </c>
      <c r="D45" s="194">
        <v>241960</v>
      </c>
      <c r="E45" s="194">
        <v>235072.5</v>
      </c>
      <c r="F45" s="191">
        <f t="shared" si="1"/>
        <v>0.9715345511654819</v>
      </c>
      <c r="G45" s="194">
        <v>206050</v>
      </c>
      <c r="H45" s="194">
        <v>203466.13</v>
      </c>
      <c r="I45" s="194">
        <v>21510</v>
      </c>
      <c r="J45" s="194">
        <v>19272.01</v>
      </c>
      <c r="K45" s="194">
        <v>0</v>
      </c>
      <c r="L45" s="194">
        <v>0</v>
      </c>
      <c r="M45" s="194">
        <v>14400</v>
      </c>
      <c r="N45" s="194">
        <v>12334.36</v>
      </c>
      <c r="O45" s="196">
        <v>0</v>
      </c>
      <c r="P45" s="196">
        <v>0</v>
      </c>
      <c r="Q45" s="196">
        <v>0</v>
      </c>
      <c r="R45" s="194">
        <v>0</v>
      </c>
      <c r="S45" s="90"/>
    </row>
    <row r="46" spans="1:19" s="15" customFormat="1" ht="18.75" customHeight="1">
      <c r="A46" s="106"/>
      <c r="B46" s="346">
        <v>80104</v>
      </c>
      <c r="C46" s="346" t="s">
        <v>170</v>
      </c>
      <c r="D46" s="194">
        <v>360246</v>
      </c>
      <c r="E46" s="194">
        <v>335385.66</v>
      </c>
      <c r="F46" s="191">
        <f t="shared" si="1"/>
        <v>0.9309906563848036</v>
      </c>
      <c r="G46" s="194">
        <v>289769</v>
      </c>
      <c r="H46" s="194">
        <v>280147.3</v>
      </c>
      <c r="I46" s="194">
        <v>53627</v>
      </c>
      <c r="J46" s="194">
        <v>39238.29</v>
      </c>
      <c r="K46" s="194">
        <v>0</v>
      </c>
      <c r="L46" s="194">
        <v>0</v>
      </c>
      <c r="M46" s="194">
        <v>16850</v>
      </c>
      <c r="N46" s="194">
        <v>16000.07</v>
      </c>
      <c r="O46" s="196">
        <v>0</v>
      </c>
      <c r="P46" s="196">
        <v>0</v>
      </c>
      <c r="Q46" s="196">
        <v>0</v>
      </c>
      <c r="R46" s="194">
        <v>0</v>
      </c>
      <c r="S46" s="90"/>
    </row>
    <row r="47" spans="1:19" s="15" customFormat="1" ht="16.5" customHeight="1">
      <c r="A47" s="106"/>
      <c r="B47" s="346">
        <v>80110</v>
      </c>
      <c r="C47" s="346" t="s">
        <v>171</v>
      </c>
      <c r="D47" s="194">
        <v>1898162</v>
      </c>
      <c r="E47" s="194">
        <v>1878983.57</v>
      </c>
      <c r="F47" s="191">
        <f t="shared" si="1"/>
        <v>0.9898963154883514</v>
      </c>
      <c r="G47" s="196">
        <v>1484000</v>
      </c>
      <c r="H47" s="196">
        <v>1479393.65</v>
      </c>
      <c r="I47" s="194">
        <v>334162</v>
      </c>
      <c r="J47" s="194">
        <v>321367.31</v>
      </c>
      <c r="K47" s="194">
        <v>0</v>
      </c>
      <c r="L47" s="194">
        <v>0</v>
      </c>
      <c r="M47" s="194">
        <v>80000</v>
      </c>
      <c r="N47" s="194">
        <v>78222.61</v>
      </c>
      <c r="O47" s="196">
        <v>0</v>
      </c>
      <c r="P47" s="196">
        <v>0</v>
      </c>
      <c r="Q47" s="196">
        <v>0</v>
      </c>
      <c r="R47" s="194">
        <v>0</v>
      </c>
      <c r="S47" s="90"/>
    </row>
    <row r="48" spans="1:19" s="15" customFormat="1" ht="24">
      <c r="A48" s="106"/>
      <c r="B48" s="346">
        <v>80113</v>
      </c>
      <c r="C48" s="346" t="s">
        <v>172</v>
      </c>
      <c r="D48" s="194">
        <v>330000</v>
      </c>
      <c r="E48" s="194">
        <v>326455.46</v>
      </c>
      <c r="F48" s="191">
        <f t="shared" si="1"/>
        <v>0.9892589696969698</v>
      </c>
      <c r="G48" s="194">
        <v>66000</v>
      </c>
      <c r="H48" s="194">
        <v>64653.67</v>
      </c>
      <c r="I48" s="194">
        <v>264000</v>
      </c>
      <c r="J48" s="194">
        <v>261801.79</v>
      </c>
      <c r="K48" s="194">
        <v>0</v>
      </c>
      <c r="L48" s="194">
        <v>0</v>
      </c>
      <c r="M48" s="194">
        <v>0</v>
      </c>
      <c r="N48" s="194">
        <v>0</v>
      </c>
      <c r="O48" s="196">
        <v>0</v>
      </c>
      <c r="P48" s="196">
        <v>0</v>
      </c>
      <c r="Q48" s="196">
        <v>0</v>
      </c>
      <c r="R48" s="194">
        <v>0</v>
      </c>
      <c r="S48" s="90"/>
    </row>
    <row r="49" spans="1:19" s="15" customFormat="1" ht="36.75" customHeight="1">
      <c r="A49" s="106"/>
      <c r="B49" s="346">
        <v>80146</v>
      </c>
      <c r="C49" s="346" t="s">
        <v>173</v>
      </c>
      <c r="D49" s="194">
        <v>7800</v>
      </c>
      <c r="E49" s="194">
        <v>3744</v>
      </c>
      <c r="F49" s="191">
        <f t="shared" si="1"/>
        <v>0.48</v>
      </c>
      <c r="G49" s="194">
        <v>0</v>
      </c>
      <c r="H49" s="194">
        <v>0</v>
      </c>
      <c r="I49" s="194">
        <v>7800</v>
      </c>
      <c r="J49" s="194">
        <v>3744</v>
      </c>
      <c r="K49" s="194">
        <v>0</v>
      </c>
      <c r="L49" s="194">
        <v>0</v>
      </c>
      <c r="M49" s="194">
        <v>0</v>
      </c>
      <c r="N49" s="194">
        <v>0</v>
      </c>
      <c r="O49" s="196">
        <v>0</v>
      </c>
      <c r="P49" s="196">
        <v>0</v>
      </c>
      <c r="Q49" s="196">
        <v>0</v>
      </c>
      <c r="R49" s="194">
        <v>0</v>
      </c>
      <c r="S49" s="90"/>
    </row>
    <row r="50" spans="1:19" s="15" customFormat="1" ht="16.5" customHeight="1">
      <c r="A50" s="106"/>
      <c r="B50" s="346">
        <v>80195</v>
      </c>
      <c r="C50" s="346" t="s">
        <v>133</v>
      </c>
      <c r="D50" s="194">
        <v>56600</v>
      </c>
      <c r="E50" s="194">
        <v>51399.9</v>
      </c>
      <c r="F50" s="191">
        <f t="shared" si="1"/>
        <v>0.9081254416961131</v>
      </c>
      <c r="G50" s="194">
        <v>700</v>
      </c>
      <c r="H50" s="194">
        <v>672</v>
      </c>
      <c r="I50" s="194">
        <v>55900</v>
      </c>
      <c r="J50" s="194">
        <v>50727.9</v>
      </c>
      <c r="K50" s="194">
        <v>0</v>
      </c>
      <c r="L50" s="194">
        <v>0</v>
      </c>
      <c r="M50" s="194">
        <v>0</v>
      </c>
      <c r="N50" s="194">
        <v>0</v>
      </c>
      <c r="O50" s="196">
        <v>0</v>
      </c>
      <c r="P50" s="196">
        <v>0</v>
      </c>
      <c r="Q50" s="196">
        <v>0</v>
      </c>
      <c r="R50" s="194">
        <v>0</v>
      </c>
      <c r="S50" s="90"/>
    </row>
    <row r="51" spans="1:19" s="15" customFormat="1" ht="16.5" customHeight="1">
      <c r="A51" s="110">
        <v>851</v>
      </c>
      <c r="B51" s="347"/>
      <c r="C51" s="347" t="s">
        <v>174</v>
      </c>
      <c r="D51" s="193">
        <f>SUM(D52:D53)</f>
        <v>77710</v>
      </c>
      <c r="E51" s="193">
        <f>SUM(E52:E53)</f>
        <v>62239.16</v>
      </c>
      <c r="F51" s="188">
        <f t="shared" si="1"/>
        <v>0.800915712263544</v>
      </c>
      <c r="G51" s="193">
        <f aca="true" t="shared" si="8" ref="G51:L51">SUM(G52:G53)</f>
        <v>25710</v>
      </c>
      <c r="H51" s="193">
        <f t="shared" si="8"/>
        <v>25184.58</v>
      </c>
      <c r="I51" s="193">
        <f t="shared" si="8"/>
        <v>42000</v>
      </c>
      <c r="J51" s="193">
        <f t="shared" si="8"/>
        <v>27054.58</v>
      </c>
      <c r="K51" s="193">
        <f t="shared" si="8"/>
        <v>10000</v>
      </c>
      <c r="L51" s="193">
        <f t="shared" si="8"/>
        <v>10000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90"/>
    </row>
    <row r="52" spans="1:19" s="15" customFormat="1" ht="17.25" customHeight="1">
      <c r="A52" s="106"/>
      <c r="B52" s="346">
        <v>85153</v>
      </c>
      <c r="C52" s="346" t="s">
        <v>175</v>
      </c>
      <c r="D52" s="194">
        <v>6000</v>
      </c>
      <c r="E52" s="194">
        <v>200</v>
      </c>
      <c r="F52" s="191">
        <f t="shared" si="1"/>
        <v>0.03333333333333333</v>
      </c>
      <c r="G52" s="194">
        <v>0</v>
      </c>
      <c r="H52" s="194"/>
      <c r="I52" s="194">
        <v>6000</v>
      </c>
      <c r="J52" s="194">
        <v>200</v>
      </c>
      <c r="K52" s="194">
        <v>0</v>
      </c>
      <c r="L52" s="194">
        <v>0</v>
      </c>
      <c r="M52" s="194">
        <v>0</v>
      </c>
      <c r="N52" s="194">
        <v>0</v>
      </c>
      <c r="O52" s="196">
        <v>0</v>
      </c>
      <c r="P52" s="196">
        <v>0</v>
      </c>
      <c r="Q52" s="196">
        <v>0</v>
      </c>
      <c r="R52" s="194">
        <v>0</v>
      </c>
      <c r="S52" s="90"/>
    </row>
    <row r="53" spans="1:19" s="15" customFormat="1" ht="24" customHeight="1">
      <c r="A53" s="106"/>
      <c r="B53" s="346">
        <v>85154</v>
      </c>
      <c r="C53" s="346" t="s">
        <v>176</v>
      </c>
      <c r="D53" s="194">
        <v>71710</v>
      </c>
      <c r="E53" s="194">
        <v>62039.16</v>
      </c>
      <c r="F53" s="191">
        <f t="shared" si="1"/>
        <v>0.8651395900153396</v>
      </c>
      <c r="G53" s="194">
        <v>25710</v>
      </c>
      <c r="H53" s="275">
        <v>25184.58</v>
      </c>
      <c r="I53" s="194">
        <v>36000</v>
      </c>
      <c r="J53" s="194">
        <v>26854.58</v>
      </c>
      <c r="K53" s="194">
        <v>10000</v>
      </c>
      <c r="L53" s="194">
        <v>10000</v>
      </c>
      <c r="M53" s="194">
        <v>0</v>
      </c>
      <c r="N53" s="194">
        <v>0</v>
      </c>
      <c r="O53" s="196">
        <v>0</v>
      </c>
      <c r="P53" s="196">
        <v>0</v>
      </c>
      <c r="Q53" s="196">
        <v>0</v>
      </c>
      <c r="R53" s="194">
        <v>0</v>
      </c>
      <c r="S53" s="90"/>
    </row>
    <row r="54" spans="1:19" s="15" customFormat="1" ht="19.5" customHeight="1">
      <c r="A54" s="110">
        <v>852</v>
      </c>
      <c r="B54" s="347"/>
      <c r="C54" s="347" t="s">
        <v>311</v>
      </c>
      <c r="D54" s="193">
        <f aca="true" t="shared" si="9" ref="D54:Q54">SUM(D55:D65)</f>
        <v>3038528.38</v>
      </c>
      <c r="E54" s="193">
        <f t="shared" si="9"/>
        <v>2931041.58</v>
      </c>
      <c r="F54" s="188">
        <f t="shared" si="1"/>
        <v>0.9646253756563564</v>
      </c>
      <c r="G54" s="193">
        <f t="shared" si="9"/>
        <v>486905</v>
      </c>
      <c r="H54" s="193">
        <f t="shared" si="9"/>
        <v>474863.15</v>
      </c>
      <c r="I54" s="193">
        <f t="shared" si="9"/>
        <v>262939</v>
      </c>
      <c r="J54" s="193">
        <f t="shared" si="9"/>
        <v>178165.18</v>
      </c>
      <c r="K54" s="193">
        <f t="shared" si="9"/>
        <v>0</v>
      </c>
      <c r="L54" s="193">
        <f t="shared" si="9"/>
        <v>0</v>
      </c>
      <c r="M54" s="195">
        <f t="shared" si="9"/>
        <v>2273311.38</v>
      </c>
      <c r="N54" s="195">
        <f t="shared" si="9"/>
        <v>2262640.25</v>
      </c>
      <c r="O54" s="195">
        <f t="shared" si="9"/>
        <v>15373</v>
      </c>
      <c r="P54" s="193">
        <f t="shared" si="9"/>
        <v>15373</v>
      </c>
      <c r="Q54" s="193">
        <f t="shared" si="9"/>
        <v>0</v>
      </c>
      <c r="R54" s="193">
        <v>0</v>
      </c>
      <c r="S54" s="90"/>
    </row>
    <row r="55" spans="1:19" s="15" customFormat="1" ht="27" customHeight="1">
      <c r="A55" s="106"/>
      <c r="B55" s="346">
        <v>85202</v>
      </c>
      <c r="C55" s="346" t="s">
        <v>288</v>
      </c>
      <c r="D55" s="194">
        <v>133309</v>
      </c>
      <c r="E55" s="194">
        <v>61897.74</v>
      </c>
      <c r="F55" s="191">
        <f t="shared" si="1"/>
        <v>0.4643177879963093</v>
      </c>
      <c r="G55" s="194">
        <v>0</v>
      </c>
      <c r="H55" s="194">
        <v>0</v>
      </c>
      <c r="I55" s="194">
        <v>133309</v>
      </c>
      <c r="J55" s="194">
        <v>61897.74</v>
      </c>
      <c r="K55" s="194">
        <v>0</v>
      </c>
      <c r="L55" s="194">
        <v>0</v>
      </c>
      <c r="M55" s="194">
        <v>0</v>
      </c>
      <c r="N55" s="194">
        <v>0</v>
      </c>
      <c r="O55" s="196">
        <v>0</v>
      </c>
      <c r="P55" s="196">
        <v>0</v>
      </c>
      <c r="Q55" s="196">
        <v>0</v>
      </c>
      <c r="R55" s="194">
        <v>0</v>
      </c>
      <c r="S55" s="90"/>
    </row>
    <row r="56" spans="1:19" s="15" customFormat="1" ht="27" customHeight="1">
      <c r="A56" s="106"/>
      <c r="B56" s="346">
        <v>85206</v>
      </c>
      <c r="C56" s="346" t="s">
        <v>345</v>
      </c>
      <c r="D56" s="194">
        <v>12178</v>
      </c>
      <c r="E56" s="194">
        <v>11687.59</v>
      </c>
      <c r="F56" s="191">
        <f t="shared" si="1"/>
        <v>0.9597298406963377</v>
      </c>
      <c r="G56" s="194">
        <v>12178</v>
      </c>
      <c r="H56" s="194">
        <v>11687.59</v>
      </c>
      <c r="I56" s="194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6">
        <v>0</v>
      </c>
      <c r="P56" s="196">
        <v>0</v>
      </c>
      <c r="Q56" s="196">
        <v>0</v>
      </c>
      <c r="R56" s="194">
        <v>0</v>
      </c>
      <c r="S56" s="90"/>
    </row>
    <row r="57" spans="1:19" s="15" customFormat="1" ht="86.25" customHeight="1">
      <c r="A57" s="106"/>
      <c r="B57" s="346">
        <v>85212</v>
      </c>
      <c r="C57" s="346" t="s">
        <v>312</v>
      </c>
      <c r="D57" s="194">
        <v>1959201</v>
      </c>
      <c r="E57" s="194">
        <v>1948555.37</v>
      </c>
      <c r="F57" s="191">
        <f t="shared" si="1"/>
        <v>0.9945663410747545</v>
      </c>
      <c r="G57" s="194">
        <v>144343</v>
      </c>
      <c r="H57" s="194">
        <v>143415.24</v>
      </c>
      <c r="I57" s="194">
        <v>25377</v>
      </c>
      <c r="J57" s="194">
        <v>20588.53</v>
      </c>
      <c r="K57" s="194">
        <v>0</v>
      </c>
      <c r="L57" s="194">
        <v>0</v>
      </c>
      <c r="M57" s="196">
        <v>1789481</v>
      </c>
      <c r="N57" s="196">
        <v>1784551.6</v>
      </c>
      <c r="O57" s="196">
        <v>0</v>
      </c>
      <c r="P57" s="196">
        <v>0</v>
      </c>
      <c r="Q57" s="196">
        <v>0</v>
      </c>
      <c r="R57" s="194">
        <v>0</v>
      </c>
      <c r="S57" s="90"/>
    </row>
    <row r="58" spans="1:19" s="15" customFormat="1" ht="122.25" customHeight="1">
      <c r="A58" s="106"/>
      <c r="B58" s="346">
        <v>85213</v>
      </c>
      <c r="C58" s="346" t="s">
        <v>180</v>
      </c>
      <c r="D58" s="194">
        <v>29823</v>
      </c>
      <c r="E58" s="194">
        <v>25829.7</v>
      </c>
      <c r="F58" s="191">
        <f t="shared" si="1"/>
        <v>0.8660999899406499</v>
      </c>
      <c r="G58" s="194">
        <v>0</v>
      </c>
      <c r="H58" s="194">
        <v>0</v>
      </c>
      <c r="I58" s="194">
        <v>29823</v>
      </c>
      <c r="J58" s="194">
        <v>25829.7</v>
      </c>
      <c r="K58" s="194">
        <v>0</v>
      </c>
      <c r="L58" s="194">
        <v>0</v>
      </c>
      <c r="M58" s="194">
        <v>0</v>
      </c>
      <c r="N58" s="194">
        <v>0</v>
      </c>
      <c r="O58" s="196">
        <v>0</v>
      </c>
      <c r="P58" s="196">
        <v>0</v>
      </c>
      <c r="Q58" s="196">
        <v>0</v>
      </c>
      <c r="R58" s="194">
        <v>0</v>
      </c>
      <c r="S58" s="90"/>
    </row>
    <row r="59" spans="1:19" s="15" customFormat="1" ht="26.25" customHeight="1">
      <c r="A59" s="106"/>
      <c r="B59" s="346">
        <v>85214</v>
      </c>
      <c r="C59" s="346" t="s">
        <v>181</v>
      </c>
      <c r="D59" s="194">
        <v>175631</v>
      </c>
      <c r="E59" s="194">
        <v>175631</v>
      </c>
      <c r="F59" s="191">
        <f t="shared" si="1"/>
        <v>1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160258</v>
      </c>
      <c r="N59" s="194">
        <v>160258</v>
      </c>
      <c r="O59" s="196">
        <v>15373</v>
      </c>
      <c r="P59" s="196">
        <v>15373</v>
      </c>
      <c r="Q59" s="196">
        <v>0</v>
      </c>
      <c r="R59" s="194">
        <v>0</v>
      </c>
      <c r="S59" s="90"/>
    </row>
    <row r="60" spans="1:19" s="15" customFormat="1" ht="16.5" customHeight="1">
      <c r="A60" s="106"/>
      <c r="B60" s="346">
        <v>85215</v>
      </c>
      <c r="C60" s="346" t="s">
        <v>182</v>
      </c>
      <c r="D60" s="194">
        <v>3000</v>
      </c>
      <c r="E60" s="194">
        <v>740.28</v>
      </c>
      <c r="F60" s="191">
        <f t="shared" si="1"/>
        <v>0.24675999999999998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3000</v>
      </c>
      <c r="N60" s="194">
        <v>740.28</v>
      </c>
      <c r="O60" s="196">
        <v>0</v>
      </c>
      <c r="P60" s="196">
        <v>0</v>
      </c>
      <c r="Q60" s="196">
        <v>0</v>
      </c>
      <c r="R60" s="194">
        <v>0</v>
      </c>
      <c r="S60" s="90"/>
    </row>
    <row r="61" spans="1:19" s="15" customFormat="1" ht="18.75" customHeight="1">
      <c r="A61" s="106"/>
      <c r="B61" s="346">
        <v>85216</v>
      </c>
      <c r="C61" s="346" t="s">
        <v>183</v>
      </c>
      <c r="D61" s="194">
        <v>176948</v>
      </c>
      <c r="E61" s="194">
        <v>175460</v>
      </c>
      <c r="F61" s="191">
        <f t="shared" si="1"/>
        <v>0.9915907498248073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94">
        <v>0</v>
      </c>
      <c r="M61" s="194">
        <v>176948</v>
      </c>
      <c r="N61" s="194">
        <v>175460</v>
      </c>
      <c r="O61" s="196">
        <v>0</v>
      </c>
      <c r="P61" s="196">
        <v>0</v>
      </c>
      <c r="Q61" s="196">
        <v>0</v>
      </c>
      <c r="R61" s="194">
        <v>0</v>
      </c>
      <c r="S61" s="90"/>
    </row>
    <row r="62" spans="1:19" s="15" customFormat="1" ht="27.75" customHeight="1">
      <c r="A62" s="106"/>
      <c r="B62" s="346">
        <v>85218</v>
      </c>
      <c r="C62" s="346" t="s">
        <v>316</v>
      </c>
      <c r="D62" s="194">
        <v>11000</v>
      </c>
      <c r="E62" s="194">
        <v>9058.67</v>
      </c>
      <c r="F62" s="191">
        <f t="shared" si="1"/>
        <v>0.8235154545454546</v>
      </c>
      <c r="G62" s="194">
        <v>0</v>
      </c>
      <c r="H62" s="194">
        <v>0</v>
      </c>
      <c r="I62" s="194">
        <v>11000</v>
      </c>
      <c r="J62" s="194">
        <v>9058.67</v>
      </c>
      <c r="K62" s="194">
        <v>0</v>
      </c>
      <c r="L62" s="194">
        <v>0</v>
      </c>
      <c r="M62" s="194">
        <v>0</v>
      </c>
      <c r="N62" s="194">
        <v>0</v>
      </c>
      <c r="O62" s="196">
        <v>0</v>
      </c>
      <c r="P62" s="196">
        <v>0</v>
      </c>
      <c r="Q62" s="196">
        <v>0</v>
      </c>
      <c r="R62" s="194"/>
      <c r="S62" s="90"/>
    </row>
    <row r="63" spans="1:19" s="15" customFormat="1" ht="24">
      <c r="A63" s="106"/>
      <c r="B63" s="346">
        <v>85219</v>
      </c>
      <c r="C63" s="346" t="s">
        <v>184</v>
      </c>
      <c r="D63" s="194">
        <v>387374</v>
      </c>
      <c r="E63" s="194">
        <v>377063.97</v>
      </c>
      <c r="F63" s="191">
        <f t="shared" si="1"/>
        <v>0.973384816740411</v>
      </c>
      <c r="G63" s="194">
        <v>322944</v>
      </c>
      <c r="H63" s="194">
        <v>314999.06</v>
      </c>
      <c r="I63" s="194">
        <v>61030</v>
      </c>
      <c r="J63" s="194">
        <v>59584.54</v>
      </c>
      <c r="K63" s="194">
        <v>0</v>
      </c>
      <c r="L63" s="194"/>
      <c r="M63" s="194">
        <v>3400</v>
      </c>
      <c r="N63" s="194">
        <v>2480.37</v>
      </c>
      <c r="O63" s="196">
        <v>0</v>
      </c>
      <c r="P63" s="196">
        <v>0</v>
      </c>
      <c r="Q63" s="196">
        <v>0</v>
      </c>
      <c r="R63" s="194">
        <v>0</v>
      </c>
      <c r="S63" s="90"/>
    </row>
    <row r="64" spans="1:19" s="15" customFormat="1" ht="36">
      <c r="A64" s="106"/>
      <c r="B64" s="346">
        <v>85228</v>
      </c>
      <c r="C64" s="346" t="s">
        <v>185</v>
      </c>
      <c r="D64" s="194">
        <v>8934</v>
      </c>
      <c r="E64" s="194">
        <v>4761.26</v>
      </c>
      <c r="F64" s="191">
        <f t="shared" si="1"/>
        <v>0.532937094246698</v>
      </c>
      <c r="G64" s="194">
        <v>7440</v>
      </c>
      <c r="H64" s="194">
        <v>4761.26</v>
      </c>
      <c r="I64" s="194">
        <v>1194</v>
      </c>
      <c r="J64" s="194">
        <v>0</v>
      </c>
      <c r="K64" s="194">
        <v>0</v>
      </c>
      <c r="L64" s="194">
        <v>0</v>
      </c>
      <c r="M64" s="194">
        <v>300</v>
      </c>
      <c r="N64" s="194">
        <v>0</v>
      </c>
      <c r="O64" s="196">
        <v>0</v>
      </c>
      <c r="P64" s="196">
        <v>0</v>
      </c>
      <c r="Q64" s="196">
        <v>0</v>
      </c>
      <c r="R64" s="194">
        <v>0</v>
      </c>
      <c r="S64" s="90"/>
    </row>
    <row r="65" spans="1:19" s="15" customFormat="1" ht="16.5" customHeight="1">
      <c r="A65" s="106"/>
      <c r="B65" s="346">
        <v>85295</v>
      </c>
      <c r="C65" s="346" t="s">
        <v>133</v>
      </c>
      <c r="D65" s="194">
        <v>141130.38</v>
      </c>
      <c r="E65" s="194">
        <v>140356</v>
      </c>
      <c r="F65" s="191">
        <f t="shared" si="1"/>
        <v>0.9945130169705487</v>
      </c>
      <c r="G65" s="194">
        <v>0</v>
      </c>
      <c r="H65" s="194">
        <v>0</v>
      </c>
      <c r="I65" s="194">
        <v>1206</v>
      </c>
      <c r="J65" s="194">
        <v>1206</v>
      </c>
      <c r="K65" s="194">
        <v>0</v>
      </c>
      <c r="L65" s="194"/>
      <c r="M65" s="194">
        <v>139924.38</v>
      </c>
      <c r="N65" s="194">
        <v>139150</v>
      </c>
      <c r="O65" s="196">
        <v>0</v>
      </c>
      <c r="P65" s="196">
        <v>0</v>
      </c>
      <c r="Q65" s="196">
        <v>0</v>
      </c>
      <c r="R65" s="194">
        <v>0</v>
      </c>
      <c r="S65" s="90"/>
    </row>
    <row r="66" spans="1:19" s="15" customFormat="1" ht="34.5" customHeight="1">
      <c r="A66" s="110">
        <v>853</v>
      </c>
      <c r="B66" s="347"/>
      <c r="C66" s="347" t="s">
        <v>272</v>
      </c>
      <c r="D66" s="193">
        <f>SUM(D67)</f>
        <v>891073.95</v>
      </c>
      <c r="E66" s="193">
        <f>SUM(E67)</f>
        <v>798479.87</v>
      </c>
      <c r="F66" s="188">
        <f t="shared" si="1"/>
        <v>0.8960870980461274</v>
      </c>
      <c r="G66" s="193">
        <f aca="true" t="shared" si="10" ref="G66:R66">SUM(G67)</f>
        <v>0</v>
      </c>
      <c r="H66" s="193">
        <f t="shared" si="10"/>
        <v>0</v>
      </c>
      <c r="I66" s="193">
        <f t="shared" si="10"/>
        <v>0</v>
      </c>
      <c r="J66" s="193">
        <f t="shared" si="10"/>
        <v>0</v>
      </c>
      <c r="K66" s="193">
        <f t="shared" si="10"/>
        <v>0</v>
      </c>
      <c r="L66" s="193">
        <f t="shared" si="10"/>
        <v>0</v>
      </c>
      <c r="M66" s="193">
        <f t="shared" si="10"/>
        <v>0</v>
      </c>
      <c r="N66" s="193">
        <f t="shared" si="10"/>
        <v>0</v>
      </c>
      <c r="O66" s="195">
        <f t="shared" si="10"/>
        <v>891073.95</v>
      </c>
      <c r="P66" s="195">
        <f t="shared" si="10"/>
        <v>798479.87</v>
      </c>
      <c r="Q66" s="195">
        <f t="shared" si="10"/>
        <v>0</v>
      </c>
      <c r="R66" s="195">
        <f t="shared" si="10"/>
        <v>0</v>
      </c>
      <c r="S66" s="90"/>
    </row>
    <row r="67" spans="1:19" s="15" customFormat="1" ht="16.5" customHeight="1">
      <c r="A67" s="106"/>
      <c r="B67" s="346">
        <v>85395</v>
      </c>
      <c r="C67" s="346" t="s">
        <v>133</v>
      </c>
      <c r="D67" s="194">
        <v>891073.95</v>
      </c>
      <c r="E67" s="194">
        <v>798479.87</v>
      </c>
      <c r="F67" s="191">
        <f t="shared" si="1"/>
        <v>0.8960870980461274</v>
      </c>
      <c r="G67" s="194">
        <v>0</v>
      </c>
      <c r="H67" s="194">
        <v>0</v>
      </c>
      <c r="I67" s="194">
        <v>0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6">
        <v>891073.95</v>
      </c>
      <c r="P67" s="196">
        <v>798479.87</v>
      </c>
      <c r="Q67" s="196">
        <v>0</v>
      </c>
      <c r="R67" s="194">
        <v>0</v>
      </c>
      <c r="S67" s="90"/>
    </row>
    <row r="68" spans="1:19" s="15" customFormat="1" ht="27" customHeight="1">
      <c r="A68" s="110">
        <v>854</v>
      </c>
      <c r="B68" s="346"/>
      <c r="C68" s="347" t="s">
        <v>274</v>
      </c>
      <c r="D68" s="193">
        <f>SUM(D69)</f>
        <v>176862</v>
      </c>
      <c r="E68" s="193">
        <f>SUM(E69)</f>
        <v>176862</v>
      </c>
      <c r="F68" s="188">
        <f t="shared" si="1"/>
        <v>1</v>
      </c>
      <c r="G68" s="193">
        <f aca="true" t="shared" si="11" ref="G68:R68">SUM(G69)</f>
        <v>0</v>
      </c>
      <c r="H68" s="193">
        <f t="shared" si="11"/>
        <v>0</v>
      </c>
      <c r="I68" s="193">
        <f t="shared" si="11"/>
        <v>0</v>
      </c>
      <c r="J68" s="193">
        <f t="shared" si="11"/>
        <v>0</v>
      </c>
      <c r="K68" s="193">
        <f t="shared" si="11"/>
        <v>0</v>
      </c>
      <c r="L68" s="193">
        <f t="shared" si="11"/>
        <v>0</v>
      </c>
      <c r="M68" s="193">
        <f t="shared" si="11"/>
        <v>176862</v>
      </c>
      <c r="N68" s="193">
        <f t="shared" si="11"/>
        <v>176862</v>
      </c>
      <c r="O68" s="193">
        <f t="shared" si="11"/>
        <v>0</v>
      </c>
      <c r="P68" s="193">
        <f t="shared" si="11"/>
        <v>0</v>
      </c>
      <c r="Q68" s="193">
        <f t="shared" si="11"/>
        <v>0</v>
      </c>
      <c r="R68" s="193">
        <f t="shared" si="11"/>
        <v>0</v>
      </c>
      <c r="S68" s="90"/>
    </row>
    <row r="69" spans="1:19" s="15" customFormat="1" ht="25.5" customHeight="1">
      <c r="A69" s="106"/>
      <c r="B69" s="346">
        <v>85415</v>
      </c>
      <c r="C69" s="346" t="s">
        <v>260</v>
      </c>
      <c r="D69" s="194">
        <v>176862</v>
      </c>
      <c r="E69" s="194">
        <v>176862</v>
      </c>
      <c r="F69" s="191">
        <f t="shared" si="1"/>
        <v>1</v>
      </c>
      <c r="G69" s="194">
        <v>0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176862</v>
      </c>
      <c r="N69" s="194">
        <v>176862</v>
      </c>
      <c r="O69" s="194">
        <v>0</v>
      </c>
      <c r="P69" s="194">
        <v>0</v>
      </c>
      <c r="Q69" s="196">
        <v>0</v>
      </c>
      <c r="R69" s="194">
        <v>0</v>
      </c>
      <c r="S69" s="90"/>
    </row>
    <row r="70" spans="1:19" s="15" customFormat="1" ht="36">
      <c r="A70" s="110">
        <v>900</v>
      </c>
      <c r="B70" s="347"/>
      <c r="C70" s="347" t="s">
        <v>186</v>
      </c>
      <c r="D70" s="193">
        <f>SUM(D71:D76)</f>
        <v>789100</v>
      </c>
      <c r="E70" s="193">
        <f>SUM(E71:E76)</f>
        <v>740674.5800000001</v>
      </c>
      <c r="F70" s="188">
        <f t="shared" si="1"/>
        <v>0.9386320871879357</v>
      </c>
      <c r="G70" s="193">
        <f aca="true" t="shared" si="12" ref="G70:L70">SUM(G71:G76)</f>
        <v>50500</v>
      </c>
      <c r="H70" s="193">
        <f t="shared" si="12"/>
        <v>46359.75</v>
      </c>
      <c r="I70" s="193">
        <f t="shared" si="12"/>
        <v>576400</v>
      </c>
      <c r="J70" s="193">
        <f t="shared" si="12"/>
        <v>532114.92</v>
      </c>
      <c r="K70" s="195">
        <f t="shared" si="12"/>
        <v>162200</v>
      </c>
      <c r="L70" s="193">
        <f t="shared" si="12"/>
        <v>162199.91</v>
      </c>
      <c r="M70" s="193">
        <v>0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90"/>
    </row>
    <row r="71" spans="1:19" s="15" customFormat="1" ht="24">
      <c r="A71" s="106"/>
      <c r="B71" s="346">
        <v>90001</v>
      </c>
      <c r="C71" s="346" t="s">
        <v>120</v>
      </c>
      <c r="D71" s="194">
        <v>162200</v>
      </c>
      <c r="E71" s="194">
        <v>162199.91</v>
      </c>
      <c r="F71" s="191">
        <f t="shared" si="1"/>
        <v>0.9999994451294698</v>
      </c>
      <c r="G71" s="194">
        <v>0</v>
      </c>
      <c r="H71" s="194">
        <v>0</v>
      </c>
      <c r="I71" s="194">
        <v>0</v>
      </c>
      <c r="J71" s="194">
        <v>0</v>
      </c>
      <c r="K71" s="196">
        <v>162200</v>
      </c>
      <c r="L71" s="194">
        <v>162199.91</v>
      </c>
      <c r="M71" s="194">
        <v>0</v>
      </c>
      <c r="N71" s="194" t="s">
        <v>416</v>
      </c>
      <c r="O71" s="196">
        <v>0</v>
      </c>
      <c r="P71" s="196">
        <v>0</v>
      </c>
      <c r="Q71" s="196">
        <v>0</v>
      </c>
      <c r="R71" s="194">
        <v>0</v>
      </c>
      <c r="S71" s="90"/>
    </row>
    <row r="72" spans="1:19" s="15" customFormat="1" ht="21.75" customHeight="1">
      <c r="A72" s="106"/>
      <c r="B72" s="346">
        <v>90002</v>
      </c>
      <c r="C72" s="348" t="s">
        <v>350</v>
      </c>
      <c r="D72" s="194">
        <v>260000</v>
      </c>
      <c r="E72" s="194">
        <v>255596.91</v>
      </c>
      <c r="F72" s="191">
        <f t="shared" si="1"/>
        <v>0.9830650384615385</v>
      </c>
      <c r="G72" s="194">
        <v>50500</v>
      </c>
      <c r="H72" s="194">
        <v>46359.75</v>
      </c>
      <c r="I72" s="194">
        <v>209500</v>
      </c>
      <c r="J72" s="194">
        <v>209237.16</v>
      </c>
      <c r="K72" s="196">
        <v>0</v>
      </c>
      <c r="L72" s="194">
        <v>0</v>
      </c>
      <c r="M72" s="194">
        <v>0</v>
      </c>
      <c r="N72" s="194">
        <v>0</v>
      </c>
      <c r="O72" s="196">
        <v>0</v>
      </c>
      <c r="P72" s="196">
        <v>0</v>
      </c>
      <c r="Q72" s="196">
        <v>0</v>
      </c>
      <c r="R72" s="194">
        <v>0</v>
      </c>
      <c r="S72" s="90"/>
    </row>
    <row r="73" spans="1:19" s="15" customFormat="1" ht="26.25" customHeight="1">
      <c r="A73" s="106"/>
      <c r="B73" s="346">
        <v>90003</v>
      </c>
      <c r="C73" s="346" t="s">
        <v>187</v>
      </c>
      <c r="D73" s="194">
        <v>9000</v>
      </c>
      <c r="E73" s="194">
        <v>7879.94</v>
      </c>
      <c r="F73" s="191">
        <f t="shared" si="1"/>
        <v>0.8755488888888888</v>
      </c>
      <c r="G73" s="194">
        <v>0</v>
      </c>
      <c r="H73" s="194">
        <v>0</v>
      </c>
      <c r="I73" s="194">
        <v>9000</v>
      </c>
      <c r="J73" s="194">
        <v>7879.94</v>
      </c>
      <c r="K73" s="194">
        <v>0</v>
      </c>
      <c r="L73" s="194">
        <v>0</v>
      </c>
      <c r="M73" s="194">
        <v>0</v>
      </c>
      <c r="N73" s="194">
        <v>0</v>
      </c>
      <c r="O73" s="196">
        <v>0</v>
      </c>
      <c r="P73" s="196">
        <v>0</v>
      </c>
      <c r="Q73" s="196">
        <v>0</v>
      </c>
      <c r="R73" s="194">
        <v>0</v>
      </c>
      <c r="S73" s="90"/>
    </row>
    <row r="74" spans="1:19" s="15" customFormat="1" ht="24">
      <c r="A74" s="106"/>
      <c r="B74" s="346">
        <v>90015</v>
      </c>
      <c r="C74" s="346" t="s">
        <v>188</v>
      </c>
      <c r="D74" s="194">
        <v>297300</v>
      </c>
      <c r="E74" s="194">
        <v>270114.07</v>
      </c>
      <c r="F74" s="191">
        <f t="shared" si="1"/>
        <v>0.9085572485704676</v>
      </c>
      <c r="G74" s="194">
        <v>0</v>
      </c>
      <c r="H74" s="194">
        <v>0</v>
      </c>
      <c r="I74" s="194">
        <v>297300</v>
      </c>
      <c r="J74" s="194">
        <v>270114.07</v>
      </c>
      <c r="K74" s="194">
        <v>0</v>
      </c>
      <c r="L74" s="194">
        <v>0</v>
      </c>
      <c r="M74" s="194">
        <v>0</v>
      </c>
      <c r="N74" s="194">
        <v>0</v>
      </c>
      <c r="O74" s="196">
        <v>0</v>
      </c>
      <c r="P74" s="196">
        <v>0</v>
      </c>
      <c r="Q74" s="196">
        <v>0</v>
      </c>
      <c r="R74" s="194">
        <v>0</v>
      </c>
      <c r="S74" s="90"/>
    </row>
    <row r="75" spans="1:19" s="15" customFormat="1" ht="72" customHeight="1">
      <c r="A75" s="106"/>
      <c r="B75" s="346">
        <v>90019</v>
      </c>
      <c r="C75" s="215" t="s">
        <v>275</v>
      </c>
      <c r="D75" s="194">
        <v>30000</v>
      </c>
      <c r="E75" s="194">
        <v>18359.14</v>
      </c>
      <c r="F75" s="191">
        <f t="shared" si="1"/>
        <v>0.6119713333333333</v>
      </c>
      <c r="G75" s="194">
        <v>0</v>
      </c>
      <c r="H75" s="194">
        <v>0</v>
      </c>
      <c r="I75" s="194">
        <v>30000</v>
      </c>
      <c r="J75" s="194">
        <v>18359.14</v>
      </c>
      <c r="K75" s="194">
        <v>0</v>
      </c>
      <c r="L75" s="194">
        <v>0</v>
      </c>
      <c r="M75" s="194">
        <v>0</v>
      </c>
      <c r="N75" s="194">
        <v>0</v>
      </c>
      <c r="O75" s="196">
        <v>0</v>
      </c>
      <c r="P75" s="196">
        <v>0</v>
      </c>
      <c r="Q75" s="196">
        <v>0</v>
      </c>
      <c r="R75" s="194">
        <v>0</v>
      </c>
      <c r="S75" s="90"/>
    </row>
    <row r="76" spans="1:19" s="15" customFormat="1" ht="19.5" customHeight="1">
      <c r="A76" s="106"/>
      <c r="B76" s="346">
        <v>90095</v>
      </c>
      <c r="C76" s="346" t="s">
        <v>133</v>
      </c>
      <c r="D76" s="194">
        <v>30600</v>
      </c>
      <c r="E76" s="194">
        <v>26524.61</v>
      </c>
      <c r="F76" s="191">
        <f t="shared" si="1"/>
        <v>0.8668173202614379</v>
      </c>
      <c r="G76" s="194">
        <v>0</v>
      </c>
      <c r="H76" s="194">
        <v>0</v>
      </c>
      <c r="I76" s="194">
        <v>30600</v>
      </c>
      <c r="J76" s="194">
        <v>26524.61</v>
      </c>
      <c r="K76" s="194">
        <v>0</v>
      </c>
      <c r="L76" s="194">
        <v>0</v>
      </c>
      <c r="M76" s="194">
        <v>0</v>
      </c>
      <c r="N76" s="194">
        <v>0</v>
      </c>
      <c r="O76" s="196">
        <v>0</v>
      </c>
      <c r="P76" s="196">
        <v>0</v>
      </c>
      <c r="Q76" s="196">
        <v>0</v>
      </c>
      <c r="R76" s="194">
        <v>0</v>
      </c>
      <c r="S76" s="90"/>
    </row>
    <row r="77" spans="1:19" s="15" customFormat="1" ht="35.25" customHeight="1">
      <c r="A77" s="110">
        <v>921</v>
      </c>
      <c r="B77" s="347"/>
      <c r="C77" s="347" t="s">
        <v>189</v>
      </c>
      <c r="D77" s="193">
        <f>SUM(D78:D79)</f>
        <v>96200</v>
      </c>
      <c r="E77" s="193">
        <f>SUM(E78:E79)</f>
        <v>71700</v>
      </c>
      <c r="F77" s="188">
        <f t="shared" si="1"/>
        <v>0.7453222453222453</v>
      </c>
      <c r="G77" s="193">
        <f aca="true" t="shared" si="13" ref="G77:L77">SUM(G78:G79)</f>
        <v>200</v>
      </c>
      <c r="H77" s="193">
        <f t="shared" si="13"/>
        <v>200</v>
      </c>
      <c r="I77" s="193">
        <f t="shared" si="13"/>
        <v>30000</v>
      </c>
      <c r="J77" s="193">
        <f t="shared" si="13"/>
        <v>5500</v>
      </c>
      <c r="K77" s="195">
        <f t="shared" si="13"/>
        <v>66000</v>
      </c>
      <c r="L77" s="193">
        <f t="shared" si="13"/>
        <v>66000</v>
      </c>
      <c r="M77" s="193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90"/>
    </row>
    <row r="78" spans="1:19" s="15" customFormat="1" ht="19.5" customHeight="1">
      <c r="A78" s="106"/>
      <c r="B78" s="346">
        <v>92116</v>
      </c>
      <c r="C78" s="346" t="s">
        <v>313</v>
      </c>
      <c r="D78" s="194">
        <v>66000</v>
      </c>
      <c r="E78" s="194">
        <v>66000</v>
      </c>
      <c r="F78" s="191">
        <f t="shared" si="1"/>
        <v>1</v>
      </c>
      <c r="G78" s="194">
        <v>0</v>
      </c>
      <c r="H78" s="194">
        <v>0</v>
      </c>
      <c r="I78" s="194">
        <v>0</v>
      </c>
      <c r="J78" s="194">
        <v>0</v>
      </c>
      <c r="K78" s="196">
        <v>66000</v>
      </c>
      <c r="L78" s="194">
        <v>66000</v>
      </c>
      <c r="M78" s="194">
        <v>0</v>
      </c>
      <c r="N78" s="194">
        <v>0</v>
      </c>
      <c r="O78" s="196">
        <v>0</v>
      </c>
      <c r="P78" s="196">
        <v>0</v>
      </c>
      <c r="Q78" s="196">
        <v>0</v>
      </c>
      <c r="R78" s="194">
        <v>0</v>
      </c>
      <c r="S78" s="90"/>
    </row>
    <row r="79" spans="1:19" s="15" customFormat="1" ht="19.5" customHeight="1">
      <c r="A79" s="106"/>
      <c r="B79" s="346">
        <v>92195</v>
      </c>
      <c r="C79" s="346" t="s">
        <v>133</v>
      </c>
      <c r="D79" s="194">
        <v>30200</v>
      </c>
      <c r="E79" s="194">
        <v>5700</v>
      </c>
      <c r="F79" s="191">
        <f t="shared" si="1"/>
        <v>0.18874172185430463</v>
      </c>
      <c r="G79" s="194">
        <v>200</v>
      </c>
      <c r="H79" s="194">
        <v>200</v>
      </c>
      <c r="I79" s="194">
        <v>30000</v>
      </c>
      <c r="J79" s="194">
        <v>5500</v>
      </c>
      <c r="K79" s="194">
        <v>0</v>
      </c>
      <c r="L79" s="194">
        <v>0</v>
      </c>
      <c r="M79" s="194">
        <v>0</v>
      </c>
      <c r="N79" s="194">
        <v>0</v>
      </c>
      <c r="O79" s="196">
        <v>0</v>
      </c>
      <c r="P79" s="196">
        <v>0</v>
      </c>
      <c r="Q79" s="196">
        <v>0</v>
      </c>
      <c r="R79" s="194">
        <v>0</v>
      </c>
      <c r="S79" s="90"/>
    </row>
    <row r="80" spans="1:19" s="15" customFormat="1" ht="19.5" customHeight="1">
      <c r="A80" s="110">
        <v>926</v>
      </c>
      <c r="B80" s="347"/>
      <c r="C80" s="347" t="s">
        <v>191</v>
      </c>
      <c r="D80" s="193">
        <f>SUM(D81:D82)</f>
        <v>74000</v>
      </c>
      <c r="E80" s="193">
        <f>SUM(E81:E82)</f>
        <v>69503.55</v>
      </c>
      <c r="F80" s="188">
        <f t="shared" si="1"/>
        <v>0.9392371621621622</v>
      </c>
      <c r="G80" s="193">
        <f aca="true" t="shared" si="14" ref="G80:L80">SUM(G81:G82)</f>
        <v>0</v>
      </c>
      <c r="H80" s="193">
        <f t="shared" si="14"/>
        <v>0</v>
      </c>
      <c r="I80" s="193">
        <f t="shared" si="14"/>
        <v>39000</v>
      </c>
      <c r="J80" s="193">
        <f t="shared" si="14"/>
        <v>34503.55</v>
      </c>
      <c r="K80" s="193">
        <f t="shared" si="14"/>
        <v>35000</v>
      </c>
      <c r="L80" s="193">
        <f t="shared" si="14"/>
        <v>35000</v>
      </c>
      <c r="M80" s="193">
        <v>0</v>
      </c>
      <c r="N80" s="193">
        <v>0</v>
      </c>
      <c r="O80" s="193">
        <v>0</v>
      </c>
      <c r="P80" s="193">
        <v>0</v>
      </c>
      <c r="Q80" s="193">
        <v>0</v>
      </c>
      <c r="R80" s="193">
        <v>0</v>
      </c>
      <c r="S80" s="90"/>
    </row>
    <row r="81" spans="1:19" s="15" customFormat="1" ht="28.5" customHeight="1">
      <c r="A81" s="106"/>
      <c r="B81" s="346">
        <v>92605</v>
      </c>
      <c r="C81" s="346" t="s">
        <v>192</v>
      </c>
      <c r="D81" s="194">
        <v>44000</v>
      </c>
      <c r="E81" s="194">
        <v>42708.25</v>
      </c>
      <c r="F81" s="191">
        <f t="shared" si="1"/>
        <v>0.9706420454545455</v>
      </c>
      <c r="G81" s="194">
        <v>0</v>
      </c>
      <c r="H81" s="194">
        <v>0</v>
      </c>
      <c r="I81" s="194">
        <v>9000</v>
      </c>
      <c r="J81" s="194">
        <v>7708.25</v>
      </c>
      <c r="K81" s="194">
        <v>35000</v>
      </c>
      <c r="L81" s="194">
        <v>35000</v>
      </c>
      <c r="M81" s="194">
        <v>0</v>
      </c>
      <c r="N81" s="194">
        <v>0</v>
      </c>
      <c r="O81" s="196">
        <v>0</v>
      </c>
      <c r="P81" s="196">
        <v>0</v>
      </c>
      <c r="Q81" s="196">
        <v>0</v>
      </c>
      <c r="R81" s="194">
        <v>0</v>
      </c>
      <c r="S81" s="90"/>
    </row>
    <row r="82" spans="1:19" s="15" customFormat="1" ht="19.5" customHeight="1">
      <c r="A82" s="106"/>
      <c r="B82" s="346">
        <v>92695</v>
      </c>
      <c r="C82" s="346" t="s">
        <v>133</v>
      </c>
      <c r="D82" s="194">
        <v>30000</v>
      </c>
      <c r="E82" s="194">
        <v>26795.3</v>
      </c>
      <c r="F82" s="191">
        <f>SUM(E82/D82*100%)</f>
        <v>0.8931766666666666</v>
      </c>
      <c r="G82" s="194">
        <v>0</v>
      </c>
      <c r="H82" s="194">
        <v>0</v>
      </c>
      <c r="I82" s="194">
        <v>30000</v>
      </c>
      <c r="J82" s="194">
        <v>26795.3</v>
      </c>
      <c r="K82" s="194">
        <v>0</v>
      </c>
      <c r="L82" s="194">
        <v>0</v>
      </c>
      <c r="M82" s="194">
        <v>0</v>
      </c>
      <c r="N82" s="194">
        <v>0</v>
      </c>
      <c r="O82" s="196">
        <v>0</v>
      </c>
      <c r="P82" s="196">
        <v>0</v>
      </c>
      <c r="Q82" s="196">
        <v>0</v>
      </c>
      <c r="R82" s="194">
        <v>0</v>
      </c>
      <c r="S82" s="90"/>
    </row>
    <row r="83" spans="1:19" s="17" customFormat="1" ht="24.75" customHeight="1">
      <c r="A83" s="479" t="s">
        <v>27</v>
      </c>
      <c r="B83" s="480"/>
      <c r="C83" s="481"/>
      <c r="D83" s="247">
        <f>SUM(D7+D11+D13+D18+D20+D24+D30+D35+D39+D41+D43+D51+D54+D66+D68+D70+D77+D80)</f>
        <v>14448115.329999998</v>
      </c>
      <c r="E83" s="247">
        <f>SUM(E7+E11+E13+E18+E20+E24+E30+E35+E39+E41+E43+E51+E54+E66+E68+E70+E77+E80)</f>
        <v>13857438.420000002</v>
      </c>
      <c r="F83" s="214">
        <f>SUM(E83/D83*100%)</f>
        <v>0.9591173729923433</v>
      </c>
      <c r="G83" s="247">
        <f aca="true" t="shared" si="15" ref="G83:R83">SUM(G7+G11+G13+G18+G20+G24+G30+G35+G39+G41+G43+G51+G54+G66+G68+G70+G77+G80)</f>
        <v>6420131.48</v>
      </c>
      <c r="H83" s="247">
        <f t="shared" si="15"/>
        <v>6357399.6899999995</v>
      </c>
      <c r="I83" s="247">
        <f t="shared" si="15"/>
        <v>3080381.12</v>
      </c>
      <c r="J83" s="247">
        <f t="shared" si="15"/>
        <v>2692842.4699999997</v>
      </c>
      <c r="K83" s="247">
        <f t="shared" si="15"/>
        <v>877914.4</v>
      </c>
      <c r="L83" s="247">
        <f t="shared" si="15"/>
        <v>876862.2300000001</v>
      </c>
      <c r="M83" s="247">
        <f t="shared" si="15"/>
        <v>2913241.38</v>
      </c>
      <c r="N83" s="247">
        <f t="shared" si="15"/>
        <v>2879040.35</v>
      </c>
      <c r="O83" s="247">
        <f t="shared" si="15"/>
        <v>906446.95</v>
      </c>
      <c r="P83" s="247">
        <f t="shared" si="15"/>
        <v>813852.87</v>
      </c>
      <c r="Q83" s="247">
        <f t="shared" si="15"/>
        <v>250000</v>
      </c>
      <c r="R83" s="247">
        <f t="shared" si="15"/>
        <v>237440.81</v>
      </c>
      <c r="S83" s="93"/>
    </row>
    <row r="84" spans="1:19" ht="12.75">
      <c r="A84" s="85"/>
      <c r="B84" s="85"/>
      <c r="C84" s="85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76"/>
    </row>
    <row r="85" spans="1:19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76"/>
    </row>
    <row r="86" spans="1:19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76"/>
    </row>
    <row r="87" spans="1:19" ht="32.25" customHeight="1">
      <c r="A87" s="85"/>
      <c r="B87" s="85"/>
      <c r="C87" s="85"/>
      <c r="D87" s="1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76"/>
    </row>
    <row r="88" spans="1:19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76"/>
    </row>
    <row r="89" spans="1:19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199"/>
      <c r="M89" s="85"/>
      <c r="N89" s="85"/>
      <c r="O89" s="85"/>
      <c r="P89" s="85"/>
      <c r="Q89" s="85"/>
      <c r="R89" s="85"/>
      <c r="S89" s="76"/>
    </row>
    <row r="90" spans="1:19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76"/>
    </row>
    <row r="94" spans="5:7" ht="12.75">
      <c r="E94" s="276"/>
      <c r="G94" s="276"/>
    </row>
  </sheetData>
  <sheetProtection/>
  <mergeCells count="18">
    <mergeCell ref="P4:P5"/>
    <mergeCell ref="Q4:Q5"/>
    <mergeCell ref="A1:R1"/>
    <mergeCell ref="A3:A5"/>
    <mergeCell ref="B3:B5"/>
    <mergeCell ref="C3:C5"/>
    <mergeCell ref="D3:D5"/>
    <mergeCell ref="E3:E5"/>
    <mergeCell ref="G3:R3"/>
    <mergeCell ref="R4:R5"/>
    <mergeCell ref="A83:C83"/>
    <mergeCell ref="K4:K5"/>
    <mergeCell ref="M4:M5"/>
    <mergeCell ref="O4:O5"/>
    <mergeCell ref="G4:J4"/>
    <mergeCell ref="F3:F5"/>
    <mergeCell ref="L4:L5"/>
    <mergeCell ref="N4:N5"/>
  </mergeCells>
  <printOptions horizontalCentered="1"/>
  <pageMargins left="0.03937007874015748" right="0.1968503937007874" top="0.7086614173228347" bottom="0.5905511811023623" header="0.5118110236220472" footer="0.5118110236220472"/>
  <pageSetup horizontalDpi="600" verticalDpi="600" orientation="landscape" paperSize="9" scale="85" r:id="rId1"/>
  <headerFooter alignWithMargins="0">
    <oddHeader>&amp;RZałącznik nr 2 do sprawozdania Wójta Gminy Łaczna za 2014 r.
</oddHeader>
  </headerFooter>
  <rowBreaks count="3" manualBreakCount="3">
    <brk id="19" max="17" man="1"/>
    <brk id="38" max="17" man="1"/>
    <brk id="5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8">
      <selection activeCell="E23" sqref="E23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26.875" style="0" customWidth="1"/>
    <col min="4" max="4" width="12.375" style="0" bestFit="1" customWidth="1"/>
    <col min="5" max="5" width="12.25390625" style="0" bestFit="1" customWidth="1"/>
    <col min="6" max="6" width="10.125" style="0" customWidth="1"/>
    <col min="7" max="7" width="11.625" style="0" customWidth="1"/>
    <col min="8" max="8" width="13.625" style="0" customWidth="1"/>
    <col min="9" max="9" width="9.875" style="0" customWidth="1"/>
    <col min="10" max="10" width="7.375" style="0" customWidth="1"/>
    <col min="11" max="11" width="10.00390625" style="0" customWidth="1"/>
    <col min="12" max="12" width="10.125" style="0" customWidth="1"/>
  </cols>
  <sheetData>
    <row r="1" spans="3:20" ht="17.25" customHeight="1">
      <c r="C1" s="501" t="s">
        <v>422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</row>
    <row r="2" spans="1:15" ht="12.75" customHeight="1" hidden="1">
      <c r="A2" s="502"/>
      <c r="B2" s="502"/>
      <c r="C2" s="502"/>
      <c r="D2" s="502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176"/>
    </row>
    <row r="3" spans="1:15" ht="0.75" customHeight="1" hidden="1">
      <c r="A3" s="502"/>
      <c r="B3" s="502"/>
      <c r="C3" s="502"/>
      <c r="D3" s="502"/>
      <c r="E3" s="200"/>
      <c r="F3" s="200"/>
      <c r="G3" s="200"/>
      <c r="H3" s="200"/>
      <c r="I3" s="502"/>
      <c r="J3" s="200"/>
      <c r="K3" s="200"/>
      <c r="L3" s="502"/>
      <c r="M3" s="502"/>
      <c r="N3" s="502"/>
      <c r="O3" s="176"/>
    </row>
    <row r="4" spans="1:15" ht="12.75" customHeight="1" hidden="1">
      <c r="A4" s="502"/>
      <c r="B4" s="502"/>
      <c r="C4" s="502"/>
      <c r="D4" s="502"/>
      <c r="E4" s="200"/>
      <c r="F4" s="200"/>
      <c r="G4" s="200"/>
      <c r="H4" s="200"/>
      <c r="I4" s="502"/>
      <c r="J4" s="200"/>
      <c r="K4" s="200"/>
      <c r="L4" s="502"/>
      <c r="M4" s="502"/>
      <c r="N4" s="502"/>
      <c r="O4" s="176"/>
    </row>
    <row r="5" spans="1:12" ht="12.75">
      <c r="A5" s="482" t="s">
        <v>1</v>
      </c>
      <c r="B5" s="482" t="s">
        <v>2</v>
      </c>
      <c r="C5" s="482" t="s">
        <v>9</v>
      </c>
      <c r="D5" s="482" t="s">
        <v>289</v>
      </c>
      <c r="E5" s="484" t="s">
        <v>290</v>
      </c>
      <c r="F5" s="484" t="s">
        <v>263</v>
      </c>
      <c r="G5" s="494" t="s">
        <v>5</v>
      </c>
      <c r="H5" s="495"/>
      <c r="I5" s="495"/>
      <c r="J5" s="495"/>
      <c r="K5" s="495"/>
      <c r="L5" s="496"/>
    </row>
    <row r="6" spans="1:12" ht="0.75" customHeight="1">
      <c r="A6" s="500"/>
      <c r="B6" s="500"/>
      <c r="C6" s="500"/>
      <c r="D6" s="500"/>
      <c r="E6" s="485"/>
      <c r="F6" s="485"/>
      <c r="G6" s="497"/>
      <c r="H6" s="498"/>
      <c r="I6" s="498"/>
      <c r="J6" s="498"/>
      <c r="K6" s="498"/>
      <c r="L6" s="499"/>
    </row>
    <row r="7" spans="1:12" ht="12.75" customHeight="1">
      <c r="A7" s="500"/>
      <c r="B7" s="500"/>
      <c r="C7" s="500"/>
      <c r="D7" s="500"/>
      <c r="E7" s="485"/>
      <c r="F7" s="485"/>
      <c r="G7" s="492" t="s">
        <v>291</v>
      </c>
      <c r="H7" s="492" t="s">
        <v>292</v>
      </c>
      <c r="I7" s="482" t="s">
        <v>293</v>
      </c>
      <c r="J7" s="482" t="s">
        <v>294</v>
      </c>
      <c r="K7" s="482" t="s">
        <v>296</v>
      </c>
      <c r="L7" s="482" t="s">
        <v>295</v>
      </c>
    </row>
    <row r="8" spans="1:17" ht="57" customHeight="1">
      <c r="A8" s="483"/>
      <c r="B8" s="483"/>
      <c r="C8" s="483"/>
      <c r="D8" s="483"/>
      <c r="E8" s="485"/>
      <c r="F8" s="485"/>
      <c r="G8" s="493"/>
      <c r="H8" s="493"/>
      <c r="I8" s="483"/>
      <c r="J8" s="483"/>
      <c r="K8" s="483"/>
      <c r="L8" s="483"/>
      <c r="M8" s="176"/>
      <c r="N8" s="176"/>
      <c r="O8" s="176"/>
      <c r="P8" s="176"/>
      <c r="Q8" s="176"/>
    </row>
    <row r="9" spans="1:17" ht="18.75" customHeight="1">
      <c r="A9" s="349" t="s">
        <v>115</v>
      </c>
      <c r="B9" s="349"/>
      <c r="C9" s="350" t="s">
        <v>128</v>
      </c>
      <c r="D9" s="190">
        <f>SUM(D10:D10)</f>
        <v>2127329</v>
      </c>
      <c r="E9" s="190">
        <f>SUM(E10:E10)</f>
        <v>2117948.9</v>
      </c>
      <c r="F9" s="188">
        <f>SUM(E9/D9*100%)</f>
        <v>0.995590667922075</v>
      </c>
      <c r="G9" s="190">
        <f>SUM(G10:G10)</f>
        <v>2127329</v>
      </c>
      <c r="H9" s="190">
        <f>SUM(H10:H10)</f>
        <v>2117948.9</v>
      </c>
      <c r="I9" s="190"/>
      <c r="J9" s="190"/>
      <c r="K9" s="190"/>
      <c r="L9" s="190"/>
      <c r="M9" s="201"/>
      <c r="N9" s="201"/>
      <c r="O9" s="201"/>
      <c r="P9" s="176"/>
      <c r="Q9" s="176"/>
    </row>
    <row r="10" spans="1:17" ht="24" customHeight="1">
      <c r="A10" s="351"/>
      <c r="B10" s="351" t="s">
        <v>116</v>
      </c>
      <c r="C10" s="352" t="s">
        <v>129</v>
      </c>
      <c r="D10" s="189">
        <v>2127329</v>
      </c>
      <c r="E10" s="189">
        <v>2117948.9</v>
      </c>
      <c r="F10" s="191">
        <f>SUM(E10/D10*100%)</f>
        <v>0.995590667922075</v>
      </c>
      <c r="G10" s="189">
        <v>2127329</v>
      </c>
      <c r="H10" s="189">
        <v>2117948.9</v>
      </c>
      <c r="I10" s="189"/>
      <c r="J10" s="189"/>
      <c r="K10" s="189"/>
      <c r="L10" s="189"/>
      <c r="M10" s="202"/>
      <c r="N10" s="202"/>
      <c r="O10" s="202"/>
      <c r="P10" s="176"/>
      <c r="Q10" s="176"/>
    </row>
    <row r="11" spans="1:17" ht="15" customHeight="1">
      <c r="A11" s="414" t="s">
        <v>138</v>
      </c>
      <c r="B11" s="414"/>
      <c r="C11" s="415" t="s">
        <v>139</v>
      </c>
      <c r="D11" s="416">
        <f>SUM(D12:D13)</f>
        <v>414000</v>
      </c>
      <c r="E11" s="416">
        <f>SUM(E12:E13)</f>
        <v>29000</v>
      </c>
      <c r="F11" s="408">
        <f>SUM(E11/D11*100%)</f>
        <v>0.07004830917874397</v>
      </c>
      <c r="G11" s="416">
        <f>SUM(G12:G13)</f>
        <v>414000</v>
      </c>
      <c r="H11" s="416">
        <f>SUM(H12:H13)</f>
        <v>29000</v>
      </c>
      <c r="I11" s="417"/>
      <c r="J11" s="417"/>
      <c r="K11" s="417"/>
      <c r="L11" s="417"/>
      <c r="M11" s="202"/>
      <c r="N11" s="202"/>
      <c r="O11" s="202"/>
      <c r="P11" s="176"/>
      <c r="Q11" s="176"/>
    </row>
    <row r="12" spans="1:17" ht="16.5" customHeight="1">
      <c r="A12" s="353"/>
      <c r="B12" s="351" t="s">
        <v>142</v>
      </c>
      <c r="C12" s="352" t="s">
        <v>143</v>
      </c>
      <c r="D12" s="189">
        <v>330000</v>
      </c>
      <c r="E12" s="189">
        <v>0</v>
      </c>
      <c r="F12" s="191">
        <v>0</v>
      </c>
      <c r="G12" s="189">
        <v>330000</v>
      </c>
      <c r="H12" s="189">
        <v>0</v>
      </c>
      <c r="I12" s="189"/>
      <c r="J12" s="189"/>
      <c r="K12" s="189"/>
      <c r="L12" s="189"/>
      <c r="M12" s="202"/>
      <c r="N12" s="202"/>
      <c r="O12" s="202"/>
      <c r="P12" s="176"/>
      <c r="Q12" s="176"/>
    </row>
    <row r="13" spans="1:17" ht="17.25" customHeight="1">
      <c r="A13" s="420"/>
      <c r="B13" s="418" t="s">
        <v>297</v>
      </c>
      <c r="C13" s="410" t="s">
        <v>144</v>
      </c>
      <c r="D13" s="411">
        <v>84000</v>
      </c>
      <c r="E13" s="411">
        <v>29000</v>
      </c>
      <c r="F13" s="412">
        <f aca="true" t="shared" si="0" ref="F13:F25">SUM(E13/D13*100%)</f>
        <v>0.34523809523809523</v>
      </c>
      <c r="G13" s="411">
        <f aca="true" t="shared" si="1" ref="G13:H15">SUM(D13)</f>
        <v>84000</v>
      </c>
      <c r="H13" s="411">
        <f t="shared" si="1"/>
        <v>29000</v>
      </c>
      <c r="I13" s="413"/>
      <c r="J13" s="413"/>
      <c r="K13" s="421"/>
      <c r="L13" s="413"/>
      <c r="M13" s="201"/>
      <c r="N13" s="201"/>
      <c r="O13" s="201"/>
      <c r="P13" s="176"/>
      <c r="Q13" s="176"/>
    </row>
    <row r="14" spans="1:17" ht="19.5" customHeight="1">
      <c r="A14" s="414" t="s">
        <v>305</v>
      </c>
      <c r="B14" s="414"/>
      <c r="C14" s="415" t="s">
        <v>306</v>
      </c>
      <c r="D14" s="416">
        <f>SUM(D15)</f>
        <v>316296</v>
      </c>
      <c r="E14" s="416">
        <f>SUM(E15)</f>
        <v>189695.63</v>
      </c>
      <c r="F14" s="408">
        <f t="shared" si="0"/>
        <v>0.599740844019526</v>
      </c>
      <c r="G14" s="416">
        <f t="shared" si="1"/>
        <v>316296</v>
      </c>
      <c r="H14" s="416">
        <f t="shared" si="1"/>
        <v>189695.63</v>
      </c>
      <c r="I14" s="416"/>
      <c r="J14" s="416"/>
      <c r="K14" s="419"/>
      <c r="L14" s="416"/>
      <c r="M14" s="201"/>
      <c r="N14" s="201"/>
      <c r="O14" s="201"/>
      <c r="P14" s="176"/>
      <c r="Q14" s="176"/>
    </row>
    <row r="15" spans="1:17" ht="18" customHeight="1">
      <c r="A15" s="422"/>
      <c r="B15" s="418" t="s">
        <v>307</v>
      </c>
      <c r="C15" s="410" t="s">
        <v>133</v>
      </c>
      <c r="D15" s="411">
        <v>316296</v>
      </c>
      <c r="E15" s="411">
        <v>189695.63</v>
      </c>
      <c r="F15" s="412">
        <f t="shared" si="0"/>
        <v>0.599740844019526</v>
      </c>
      <c r="G15" s="411">
        <f t="shared" si="1"/>
        <v>316296</v>
      </c>
      <c r="H15" s="411">
        <f t="shared" si="1"/>
        <v>189695.63</v>
      </c>
      <c r="I15" s="411"/>
      <c r="J15" s="411"/>
      <c r="K15" s="411"/>
      <c r="L15" s="411"/>
      <c r="M15" s="202"/>
      <c r="N15" s="202"/>
      <c r="O15" s="202"/>
      <c r="P15" s="176"/>
      <c r="Q15" s="176"/>
    </row>
    <row r="16" spans="1:17" ht="15" customHeight="1">
      <c r="A16" s="423" t="s">
        <v>451</v>
      </c>
      <c r="B16" s="423"/>
      <c r="C16" s="355" t="s">
        <v>167</v>
      </c>
      <c r="D16" s="342">
        <f>SUM(D17)</f>
        <v>13000</v>
      </c>
      <c r="E16" s="342">
        <f>SUM(E17)</f>
        <v>13000</v>
      </c>
      <c r="F16" s="429">
        <f t="shared" si="0"/>
        <v>1</v>
      </c>
      <c r="G16" s="342">
        <f>SUM(G17)</f>
        <v>13000</v>
      </c>
      <c r="H16" s="342">
        <f>SUM(H17)</f>
        <v>13000</v>
      </c>
      <c r="I16" s="341"/>
      <c r="J16" s="341"/>
      <c r="K16" s="341"/>
      <c r="L16" s="341"/>
      <c r="M16" s="202"/>
      <c r="N16" s="202"/>
      <c r="O16" s="202"/>
      <c r="P16" s="176"/>
      <c r="Q16" s="176"/>
    </row>
    <row r="17" spans="1:17" ht="16.5" customHeight="1">
      <c r="A17" s="424"/>
      <c r="B17" s="425" t="s">
        <v>452</v>
      </c>
      <c r="C17" s="430" t="s">
        <v>168</v>
      </c>
      <c r="D17" s="426">
        <v>13000</v>
      </c>
      <c r="E17" s="426">
        <v>13000</v>
      </c>
      <c r="F17" s="412">
        <f t="shared" si="0"/>
        <v>1</v>
      </c>
      <c r="G17" s="426">
        <v>13000</v>
      </c>
      <c r="H17" s="426">
        <v>13000</v>
      </c>
      <c r="I17" s="426"/>
      <c r="J17" s="426"/>
      <c r="K17" s="426"/>
      <c r="L17" s="426"/>
      <c r="M17" s="202"/>
      <c r="N17" s="202"/>
      <c r="O17" s="202"/>
      <c r="P17" s="176"/>
      <c r="Q17" s="176"/>
    </row>
    <row r="18" spans="1:17" ht="25.5" customHeight="1">
      <c r="A18" s="423" t="s">
        <v>383</v>
      </c>
      <c r="B18" s="423"/>
      <c r="C18" s="355" t="s">
        <v>272</v>
      </c>
      <c r="D18" s="342">
        <f>SUM(D19)</f>
        <v>112590</v>
      </c>
      <c r="E18" s="342">
        <f>SUM(E19)</f>
        <v>111988.44</v>
      </c>
      <c r="F18" s="429">
        <f t="shared" si="0"/>
        <v>0.9946570743405276</v>
      </c>
      <c r="G18" s="342">
        <v>112590</v>
      </c>
      <c r="H18" s="342">
        <f>SUM(H19)</f>
        <v>111988.44</v>
      </c>
      <c r="I18" s="341"/>
      <c r="J18" s="341"/>
      <c r="K18" s="341"/>
      <c r="L18" s="341"/>
      <c r="M18" s="202"/>
      <c r="N18" s="202"/>
      <c r="O18" s="202"/>
      <c r="P18" s="176"/>
      <c r="Q18" s="176"/>
    </row>
    <row r="19" spans="1:17" ht="16.5" customHeight="1">
      <c r="A19" s="424"/>
      <c r="B19" s="425" t="s">
        <v>384</v>
      </c>
      <c r="C19" s="410" t="s">
        <v>133</v>
      </c>
      <c r="D19" s="426">
        <v>112590</v>
      </c>
      <c r="E19" s="426">
        <v>111988.44</v>
      </c>
      <c r="F19" s="412">
        <f t="shared" si="0"/>
        <v>0.9946570743405276</v>
      </c>
      <c r="G19" s="426">
        <v>112590</v>
      </c>
      <c r="H19" s="426">
        <v>111988.44</v>
      </c>
      <c r="I19" s="426"/>
      <c r="J19" s="426"/>
      <c r="K19" s="426"/>
      <c r="L19" s="426"/>
      <c r="M19" s="202"/>
      <c r="N19" s="202"/>
      <c r="O19" s="202"/>
      <c r="P19" s="176"/>
      <c r="Q19" s="176"/>
    </row>
    <row r="20" spans="1:17" ht="23.25" customHeight="1">
      <c r="A20" s="355">
        <v>900</v>
      </c>
      <c r="B20" s="355"/>
      <c r="C20" s="355" t="s">
        <v>186</v>
      </c>
      <c r="D20" s="342">
        <f>SUM(D21)</f>
        <v>150000</v>
      </c>
      <c r="E20" s="342">
        <f>SUM(E21)</f>
        <v>119600</v>
      </c>
      <c r="F20" s="408">
        <f t="shared" si="0"/>
        <v>0.7973333333333333</v>
      </c>
      <c r="G20" s="342">
        <f>SUM(G21)</f>
        <v>150000</v>
      </c>
      <c r="H20" s="342">
        <f>SUM(H21)</f>
        <v>119600</v>
      </c>
      <c r="I20" s="342"/>
      <c r="J20" s="342"/>
      <c r="K20" s="342"/>
      <c r="L20" s="342"/>
      <c r="M20" s="201"/>
      <c r="N20" s="201"/>
      <c r="O20" s="203"/>
      <c r="P20" s="176"/>
      <c r="Q20" s="176"/>
    </row>
    <row r="21" spans="1:17" ht="21.75" customHeight="1">
      <c r="A21" s="409"/>
      <c r="B21" s="410">
        <v>90001</v>
      </c>
      <c r="C21" s="410" t="s">
        <v>120</v>
      </c>
      <c r="D21" s="411">
        <v>150000</v>
      </c>
      <c r="E21" s="411">
        <v>119600</v>
      </c>
      <c r="F21" s="412">
        <f t="shared" si="0"/>
        <v>0.7973333333333333</v>
      </c>
      <c r="G21" s="411">
        <f>SUM(D21)</f>
        <v>150000</v>
      </c>
      <c r="H21" s="411">
        <f>SUM(E21)</f>
        <v>119600</v>
      </c>
      <c r="I21" s="413"/>
      <c r="J21" s="413"/>
      <c r="K21" s="413"/>
      <c r="L21" s="413"/>
      <c r="M21" s="201"/>
      <c r="N21" s="201"/>
      <c r="O21" s="203"/>
      <c r="P21" s="176"/>
      <c r="Q21" s="176"/>
    </row>
    <row r="22" spans="1:17" ht="24.75" customHeight="1">
      <c r="A22" s="355">
        <v>921</v>
      </c>
      <c r="B22" s="355"/>
      <c r="C22" s="355" t="s">
        <v>189</v>
      </c>
      <c r="D22" s="342">
        <f>SUM(D23:D24)</f>
        <v>718453</v>
      </c>
      <c r="E22" s="342">
        <f>SUM(E23:E24)</f>
        <v>713956.74</v>
      </c>
      <c r="F22" s="429">
        <f t="shared" si="0"/>
        <v>0.9937417478944343</v>
      </c>
      <c r="G22" s="342">
        <f>SUM(G23:G24)</f>
        <v>718453</v>
      </c>
      <c r="H22" s="342">
        <f>SUM(H23:H24)</f>
        <v>713956.74</v>
      </c>
      <c r="I22" s="342"/>
      <c r="J22" s="342"/>
      <c r="K22" s="342"/>
      <c r="L22" s="342"/>
      <c r="M22" s="201"/>
      <c r="N22" s="201"/>
      <c r="O22" s="203"/>
      <c r="P22" s="176"/>
      <c r="Q22" s="176"/>
    </row>
    <row r="23" spans="1:17" ht="21.75" customHeight="1">
      <c r="A23" s="355"/>
      <c r="B23" s="356">
        <v>92109</v>
      </c>
      <c r="C23" s="356" t="s">
        <v>448</v>
      </c>
      <c r="D23" s="341">
        <v>42178</v>
      </c>
      <c r="E23" s="341">
        <v>42000</v>
      </c>
      <c r="F23" s="431">
        <f t="shared" si="0"/>
        <v>0.9957797904120632</v>
      </c>
      <c r="G23" s="341">
        <v>42178</v>
      </c>
      <c r="H23" s="341">
        <v>42000</v>
      </c>
      <c r="I23" s="342"/>
      <c r="J23" s="342"/>
      <c r="K23" s="342"/>
      <c r="L23" s="342"/>
      <c r="M23" s="201"/>
      <c r="N23" s="201"/>
      <c r="O23" s="203"/>
      <c r="P23" s="176"/>
      <c r="Q23" s="176"/>
    </row>
    <row r="24" spans="1:17" ht="18" customHeight="1">
      <c r="A24" s="355"/>
      <c r="B24" s="356">
        <v>92195</v>
      </c>
      <c r="C24" s="356" t="s">
        <v>133</v>
      </c>
      <c r="D24" s="341">
        <v>676275</v>
      </c>
      <c r="E24" s="341">
        <v>671956.74</v>
      </c>
      <c r="F24" s="191">
        <f t="shared" si="0"/>
        <v>0.9936146390151935</v>
      </c>
      <c r="G24" s="341">
        <f>SUM(D24)</f>
        <v>676275</v>
      </c>
      <c r="H24" s="341">
        <f>SUM(E24)</f>
        <v>671956.74</v>
      </c>
      <c r="I24" s="342"/>
      <c r="J24" s="342"/>
      <c r="K24" s="342"/>
      <c r="L24" s="342"/>
      <c r="M24" s="201"/>
      <c r="N24" s="201"/>
      <c r="O24" s="203"/>
      <c r="P24" s="176"/>
      <c r="Q24" s="176"/>
    </row>
    <row r="25" spans="1:17" ht="19.5" customHeight="1">
      <c r="A25" s="211"/>
      <c r="B25" s="211"/>
      <c r="C25" s="212" t="s">
        <v>65</v>
      </c>
      <c r="D25" s="213">
        <f>SUM(D9+D11+D14+D20+D22+D18+D16)</f>
        <v>3851668</v>
      </c>
      <c r="E25" s="213">
        <f>SUM(E9+E11+E14+E20+E22+E18+E16)</f>
        <v>3295189.7099999995</v>
      </c>
      <c r="F25" s="214">
        <f t="shared" si="0"/>
        <v>0.8555227787026295</v>
      </c>
      <c r="G25" s="213">
        <f>SUM(G9+G11+G14+G20+G22+G18+G16)</f>
        <v>3851668</v>
      </c>
      <c r="H25" s="213">
        <f>SUM(H9+H11+H14+H20+H22+H18+H16)</f>
        <v>3295189.7099999995</v>
      </c>
      <c r="I25" s="213"/>
      <c r="J25" s="213"/>
      <c r="K25" s="213"/>
      <c r="L25" s="213"/>
      <c r="M25" s="201"/>
      <c r="N25" s="201"/>
      <c r="O25" s="203"/>
      <c r="P25" s="176"/>
      <c r="Q25" s="176"/>
    </row>
    <row r="26" spans="1:17" ht="12.75" hidden="1">
      <c r="A26" s="205"/>
      <c r="B26" s="205"/>
      <c r="C26" s="205"/>
      <c r="D26" s="202"/>
      <c r="E26" s="202"/>
      <c r="F26" s="206"/>
      <c r="G26" s="202"/>
      <c r="H26" s="202"/>
      <c r="I26" s="202"/>
      <c r="J26" s="202"/>
      <c r="K26" s="202"/>
      <c r="L26" s="202"/>
      <c r="M26" s="202"/>
      <c r="N26" s="202"/>
      <c r="O26" s="204"/>
      <c r="P26" s="176"/>
      <c r="Q26" s="176"/>
    </row>
    <row r="27" spans="1:17" ht="24" customHeight="1">
      <c r="A27" s="205"/>
      <c r="B27" s="205"/>
      <c r="C27" s="467" t="s">
        <v>11</v>
      </c>
      <c r="D27" s="471">
        <v>14448115.33</v>
      </c>
      <c r="E27" s="471">
        <v>13857438.42</v>
      </c>
      <c r="F27" s="412">
        <f>SUM(E27/D27)*100%</f>
        <v>0.9591173729923431</v>
      </c>
      <c r="G27" s="202"/>
      <c r="H27" s="202"/>
      <c r="I27" s="209"/>
      <c r="J27" s="202"/>
      <c r="K27" s="202"/>
      <c r="L27" s="202"/>
      <c r="M27" s="202"/>
      <c r="N27" s="202"/>
      <c r="O27" s="204"/>
      <c r="P27" s="176"/>
      <c r="Q27" s="176"/>
    </row>
    <row r="28" spans="1:17" ht="25.5" customHeight="1">
      <c r="A28" s="205"/>
      <c r="B28" s="205"/>
      <c r="C28" s="468" t="s">
        <v>453</v>
      </c>
      <c r="D28" s="470">
        <f>SUM(D25:D27)</f>
        <v>18299783.33</v>
      </c>
      <c r="E28" s="470">
        <f>SUM(E25:E27)</f>
        <v>17152628.13</v>
      </c>
      <c r="F28" s="469">
        <f>SUM(E28/D28)*100%</f>
        <v>0.9373131812921853</v>
      </c>
      <c r="G28" s="202"/>
      <c r="H28" s="202"/>
      <c r="I28" s="209"/>
      <c r="J28" s="202"/>
      <c r="K28" s="202"/>
      <c r="L28" s="202"/>
      <c r="M28" s="202"/>
      <c r="N28" s="202"/>
      <c r="O28" s="204"/>
      <c r="P28" s="176"/>
      <c r="Q28" s="176"/>
    </row>
    <row r="29" spans="1:17" ht="12.75">
      <c r="A29" s="205"/>
      <c r="B29" s="205"/>
      <c r="C29" s="205"/>
      <c r="D29" s="209"/>
      <c r="E29" s="209"/>
      <c r="F29" s="206"/>
      <c r="G29" s="202"/>
      <c r="H29" s="202"/>
      <c r="I29" s="209"/>
      <c r="J29" s="202"/>
      <c r="K29" s="202"/>
      <c r="L29" s="202"/>
      <c r="M29" s="202"/>
      <c r="N29" s="202"/>
      <c r="O29" s="204"/>
      <c r="P29" s="176"/>
      <c r="Q29" s="176"/>
    </row>
    <row r="30" spans="1:17" ht="12.75">
      <c r="A30" s="207"/>
      <c r="B30" s="207"/>
      <c r="C30" s="207"/>
      <c r="D30" s="201"/>
      <c r="E30" s="201"/>
      <c r="F30" s="208"/>
      <c r="G30" s="201"/>
      <c r="H30" s="201"/>
      <c r="I30" s="201"/>
      <c r="J30" s="201"/>
      <c r="K30" s="201"/>
      <c r="L30" s="201"/>
      <c r="M30" s="201"/>
      <c r="N30" s="201"/>
      <c r="O30" s="201"/>
      <c r="P30" s="176"/>
      <c r="Q30" s="176"/>
    </row>
    <row r="31" spans="1:17" ht="12.75">
      <c r="A31" s="205"/>
      <c r="B31" s="205"/>
      <c r="C31" s="205"/>
      <c r="D31" s="210"/>
      <c r="E31" s="202"/>
      <c r="F31" s="206"/>
      <c r="G31" s="202"/>
      <c r="H31" s="202"/>
      <c r="I31" s="202"/>
      <c r="J31" s="202"/>
      <c r="K31" s="202"/>
      <c r="L31" s="202"/>
      <c r="M31" s="202"/>
      <c r="N31" s="202"/>
      <c r="O31" s="204"/>
      <c r="P31" s="176"/>
      <c r="Q31" s="176"/>
    </row>
    <row r="32" spans="1:17" ht="12.75">
      <c r="A32" s="205"/>
      <c r="B32" s="205"/>
      <c r="C32" s="205"/>
      <c r="D32" s="210"/>
      <c r="E32" s="202"/>
      <c r="F32" s="206"/>
      <c r="G32" s="202"/>
      <c r="H32" s="202"/>
      <c r="I32" s="202"/>
      <c r="J32" s="202"/>
      <c r="K32" s="202"/>
      <c r="L32" s="202"/>
      <c r="M32" s="202"/>
      <c r="N32" s="202"/>
      <c r="O32" s="204"/>
      <c r="P32" s="176"/>
      <c r="Q32" s="176"/>
    </row>
    <row r="33" spans="1:17" ht="12.75">
      <c r="A33" s="207"/>
      <c r="B33" s="207"/>
      <c r="C33" s="207"/>
      <c r="D33" s="201"/>
      <c r="E33" s="201"/>
      <c r="F33" s="206"/>
      <c r="G33" s="201"/>
      <c r="H33" s="201"/>
      <c r="I33" s="201"/>
      <c r="J33" s="201"/>
      <c r="K33" s="201"/>
      <c r="L33" s="201"/>
      <c r="M33" s="201"/>
      <c r="N33" s="201"/>
      <c r="O33" s="203"/>
      <c r="P33" s="176"/>
      <c r="Q33" s="176"/>
    </row>
    <row r="34" spans="1:17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2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</sheetData>
  <sheetProtection/>
  <mergeCells count="23">
    <mergeCell ref="I3:I4"/>
    <mergeCell ref="L3:L4"/>
    <mergeCell ref="N3:N4"/>
    <mergeCell ref="M3:M4"/>
    <mergeCell ref="A5:A8"/>
    <mergeCell ref="B5:B8"/>
    <mergeCell ref="C5:C8"/>
    <mergeCell ref="D5:D8"/>
    <mergeCell ref="C1:T1"/>
    <mergeCell ref="A2:A4"/>
    <mergeCell ref="B2:B4"/>
    <mergeCell ref="C2:C4"/>
    <mergeCell ref="D2:D4"/>
    <mergeCell ref="E2:N2"/>
    <mergeCell ref="G7:G8"/>
    <mergeCell ref="I7:I8"/>
    <mergeCell ref="L7:L8"/>
    <mergeCell ref="E5:E8"/>
    <mergeCell ref="J7:J8"/>
    <mergeCell ref="F5:F8"/>
    <mergeCell ref="G5:L6"/>
    <mergeCell ref="H7:H8"/>
    <mergeCell ref="K7:K8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Header>&amp;RZałącznik Nr 2a do sprawozdania Wójta Gminy Łączna za  2014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2.25390625" style="1" customWidth="1"/>
    <col min="2" max="2" width="4.00390625" style="1" customWidth="1"/>
    <col min="3" max="3" width="5.125" style="1" customWidth="1"/>
    <col min="4" max="4" width="24.875" style="1" customWidth="1"/>
    <col min="5" max="5" width="12.75390625" style="1" customWidth="1"/>
    <col min="6" max="6" width="12.00390625" style="1" customWidth="1"/>
    <col min="7" max="7" width="12.625" style="1" customWidth="1"/>
    <col min="8" max="8" width="9.875" style="1" customWidth="1"/>
    <col min="9" max="9" width="10.625" style="1" customWidth="1"/>
    <col min="10" max="10" width="9.375" style="1" customWidth="1"/>
    <col min="11" max="11" width="12.375" style="1" customWidth="1"/>
    <col min="12" max="12" width="15.125" style="1" customWidth="1"/>
    <col min="13" max="16384" width="9.125" style="1" customWidth="1"/>
  </cols>
  <sheetData>
    <row r="1" spans="1:12" ht="12.75">
      <c r="A1" s="518" t="s">
        <v>423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0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4" t="s">
        <v>14</v>
      </c>
    </row>
    <row r="3" spans="1:12" s="11" customFormat="1" ht="19.5" customHeight="1">
      <c r="A3" s="519" t="s">
        <v>18</v>
      </c>
      <c r="B3" s="519" t="s">
        <v>1</v>
      </c>
      <c r="C3" s="519" t="s">
        <v>13</v>
      </c>
      <c r="D3" s="504" t="s">
        <v>32</v>
      </c>
      <c r="E3" s="504" t="s">
        <v>19</v>
      </c>
      <c r="F3" s="505" t="s">
        <v>26</v>
      </c>
      <c r="G3" s="505"/>
      <c r="H3" s="505"/>
      <c r="I3" s="505"/>
      <c r="J3" s="505"/>
      <c r="K3" s="505"/>
      <c r="L3" s="504" t="s">
        <v>20</v>
      </c>
    </row>
    <row r="4" spans="1:12" s="11" customFormat="1" ht="19.5" customHeight="1">
      <c r="A4" s="519"/>
      <c r="B4" s="519"/>
      <c r="C4" s="519"/>
      <c r="D4" s="504"/>
      <c r="E4" s="504"/>
      <c r="F4" s="520" t="s">
        <v>357</v>
      </c>
      <c r="G4" s="506" t="s">
        <v>424</v>
      </c>
      <c r="H4" s="504" t="s">
        <v>10</v>
      </c>
      <c r="I4" s="504"/>
      <c r="J4" s="504"/>
      <c r="K4" s="504"/>
      <c r="L4" s="504"/>
    </row>
    <row r="5" spans="1:12" s="11" customFormat="1" ht="29.25" customHeight="1">
      <c r="A5" s="519"/>
      <c r="B5" s="519"/>
      <c r="C5" s="519"/>
      <c r="D5" s="504"/>
      <c r="E5" s="504"/>
      <c r="F5" s="520"/>
      <c r="G5" s="507"/>
      <c r="H5" s="504" t="s">
        <v>34</v>
      </c>
      <c r="I5" s="504" t="s">
        <v>30</v>
      </c>
      <c r="J5" s="504" t="s">
        <v>35</v>
      </c>
      <c r="K5" s="504" t="s">
        <v>31</v>
      </c>
      <c r="L5" s="504"/>
    </row>
    <row r="6" spans="1:12" s="11" customFormat="1" ht="19.5" customHeight="1">
      <c r="A6" s="519"/>
      <c r="B6" s="519"/>
      <c r="C6" s="519"/>
      <c r="D6" s="504"/>
      <c r="E6" s="504"/>
      <c r="F6" s="520"/>
      <c r="G6" s="507"/>
      <c r="H6" s="504"/>
      <c r="I6" s="504"/>
      <c r="J6" s="504"/>
      <c r="K6" s="504"/>
      <c r="L6" s="504"/>
    </row>
    <row r="7" spans="1:12" s="11" customFormat="1" ht="19.5" customHeight="1">
      <c r="A7" s="519"/>
      <c r="B7" s="519"/>
      <c r="C7" s="519"/>
      <c r="D7" s="504"/>
      <c r="E7" s="504"/>
      <c r="F7" s="520"/>
      <c r="G7" s="508"/>
      <c r="H7" s="504"/>
      <c r="I7" s="504"/>
      <c r="J7" s="504"/>
      <c r="K7" s="504"/>
      <c r="L7" s="504"/>
    </row>
    <row r="8" spans="1:12" ht="7.5" customHeight="1" thickBo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7</v>
      </c>
      <c r="G8" s="138"/>
      <c r="H8" s="138">
        <v>8</v>
      </c>
      <c r="I8" s="138">
        <v>9</v>
      </c>
      <c r="J8" s="138">
        <v>10</v>
      </c>
      <c r="K8" s="138">
        <v>11</v>
      </c>
      <c r="L8" s="138">
        <v>13</v>
      </c>
    </row>
    <row r="9" spans="1:12" ht="36" customHeight="1">
      <c r="A9" s="141" t="s">
        <v>6</v>
      </c>
      <c r="B9" s="139" t="s">
        <v>115</v>
      </c>
      <c r="C9" s="139" t="s">
        <v>116</v>
      </c>
      <c r="D9" s="140" t="s">
        <v>410</v>
      </c>
      <c r="E9" s="337">
        <f>SUM(E10:E11)</f>
        <v>5100000</v>
      </c>
      <c r="F9" s="337">
        <f aca="true" t="shared" si="0" ref="F9:K9">SUM(F10:F11)</f>
        <v>1989329</v>
      </c>
      <c r="G9" s="337">
        <f t="shared" si="0"/>
        <v>1982157.3</v>
      </c>
      <c r="H9" s="337">
        <f t="shared" si="0"/>
        <v>0</v>
      </c>
      <c r="I9" s="337">
        <f t="shared" si="0"/>
        <v>777650.3</v>
      </c>
      <c r="J9" s="337">
        <f t="shared" si="0"/>
        <v>0</v>
      </c>
      <c r="K9" s="337">
        <f t="shared" si="0"/>
        <v>1204507</v>
      </c>
      <c r="L9" s="521" t="s">
        <v>258</v>
      </c>
    </row>
    <row r="10" spans="1:12" ht="18.75" customHeight="1">
      <c r="A10" s="141"/>
      <c r="B10" s="139"/>
      <c r="C10" s="139"/>
      <c r="D10" s="140" t="s">
        <v>364</v>
      </c>
      <c r="E10" s="335"/>
      <c r="F10" s="335"/>
      <c r="G10" s="335"/>
      <c r="H10" s="335"/>
      <c r="I10" s="335"/>
      <c r="J10" s="336"/>
      <c r="K10" s="335"/>
      <c r="L10" s="522"/>
    </row>
    <row r="11" spans="1:12" ht="16.5" customHeight="1" thickBot="1">
      <c r="A11" s="370"/>
      <c r="B11" s="371"/>
      <c r="C11" s="371"/>
      <c r="D11" s="372" t="s">
        <v>356</v>
      </c>
      <c r="E11" s="373">
        <v>5100000</v>
      </c>
      <c r="F11" s="373">
        <v>1989329</v>
      </c>
      <c r="G11" s="373">
        <v>1982157.3</v>
      </c>
      <c r="H11" s="373"/>
      <c r="I11" s="373">
        <v>777650.3</v>
      </c>
      <c r="J11" s="374"/>
      <c r="K11" s="373">
        <v>1204507</v>
      </c>
      <c r="L11" s="523"/>
    </row>
    <row r="12" spans="1:12" ht="35.25" customHeight="1">
      <c r="A12" s="367" t="s">
        <v>7</v>
      </c>
      <c r="B12" s="368" t="s">
        <v>115</v>
      </c>
      <c r="C12" s="368" t="s">
        <v>116</v>
      </c>
      <c r="D12" s="369" t="s">
        <v>358</v>
      </c>
      <c r="E12" s="378">
        <f>SUM(E13:E14)</f>
        <v>15000000</v>
      </c>
      <c r="F12" s="378">
        <f>SUM(F13:F14)</f>
        <v>0</v>
      </c>
      <c r="G12" s="378">
        <f>SUM(G13:G14)</f>
        <v>0</v>
      </c>
      <c r="H12" s="378"/>
      <c r="I12" s="378"/>
      <c r="J12" s="379"/>
      <c r="K12" s="378"/>
      <c r="L12" s="521" t="s">
        <v>258</v>
      </c>
    </row>
    <row r="13" spans="1:12" ht="15.75" customHeight="1">
      <c r="A13" s="141"/>
      <c r="B13" s="139"/>
      <c r="C13" s="139"/>
      <c r="D13" s="140" t="s">
        <v>364</v>
      </c>
      <c r="E13" s="335"/>
      <c r="F13" s="335"/>
      <c r="G13" s="335"/>
      <c r="H13" s="335"/>
      <c r="I13" s="335"/>
      <c r="J13" s="336"/>
      <c r="K13" s="335"/>
      <c r="L13" s="522"/>
    </row>
    <row r="14" spans="1:12" ht="15.75" customHeight="1" thickBot="1">
      <c r="A14" s="370"/>
      <c r="B14" s="371"/>
      <c r="C14" s="371"/>
      <c r="D14" s="372" t="s">
        <v>356</v>
      </c>
      <c r="E14" s="373">
        <v>15000000</v>
      </c>
      <c r="F14" s="373">
        <v>0</v>
      </c>
      <c r="G14" s="373">
        <v>0</v>
      </c>
      <c r="H14" s="373"/>
      <c r="I14" s="373"/>
      <c r="J14" s="374"/>
      <c r="K14" s="373"/>
      <c r="L14" s="523"/>
    </row>
    <row r="15" spans="1:12" ht="33" customHeight="1">
      <c r="A15" s="375" t="s">
        <v>8</v>
      </c>
      <c r="B15" s="376">
        <v>720</v>
      </c>
      <c r="C15" s="376">
        <v>72095</v>
      </c>
      <c r="D15" s="369" t="s">
        <v>359</v>
      </c>
      <c r="E15" s="380">
        <f>SUM(E16:E17)</f>
        <v>259863</v>
      </c>
      <c r="F15" s="380">
        <f>SUM(F16:F17)</f>
        <v>231328</v>
      </c>
      <c r="G15" s="380">
        <f>SUM(G16:G17)</f>
        <v>157295.63</v>
      </c>
      <c r="H15" s="380">
        <f>SUM(H16:H17)</f>
        <v>23594.34</v>
      </c>
      <c r="I15" s="380"/>
      <c r="J15" s="380"/>
      <c r="K15" s="380">
        <f>SUM(K16:K17)</f>
        <v>133701.29</v>
      </c>
      <c r="L15" s="521" t="s">
        <v>258</v>
      </c>
    </row>
    <row r="16" spans="1:12" ht="15" customHeight="1">
      <c r="A16" s="141"/>
      <c r="B16" s="139"/>
      <c r="C16" s="139"/>
      <c r="D16" s="140" t="s">
        <v>364</v>
      </c>
      <c r="E16" s="335"/>
      <c r="F16" s="335"/>
      <c r="G16" s="335"/>
      <c r="H16" s="335"/>
      <c r="I16" s="335"/>
      <c r="J16" s="336"/>
      <c r="K16" s="335"/>
      <c r="L16" s="522"/>
    </row>
    <row r="17" spans="1:12" ht="15.75" customHeight="1" thickBot="1">
      <c r="A17" s="370"/>
      <c r="B17" s="371"/>
      <c r="C17" s="371"/>
      <c r="D17" s="372" t="s">
        <v>356</v>
      </c>
      <c r="E17" s="373">
        <v>259863</v>
      </c>
      <c r="F17" s="373">
        <v>231328</v>
      </c>
      <c r="G17" s="373">
        <v>157295.63</v>
      </c>
      <c r="H17" s="373">
        <v>23594.34</v>
      </c>
      <c r="I17" s="373"/>
      <c r="J17" s="374"/>
      <c r="K17" s="373">
        <v>133701.29</v>
      </c>
      <c r="L17" s="523"/>
    </row>
    <row r="18" spans="1:12" ht="49.5" customHeight="1">
      <c r="A18" s="367" t="s">
        <v>0</v>
      </c>
      <c r="B18" s="368" t="s">
        <v>305</v>
      </c>
      <c r="C18" s="368" t="s">
        <v>307</v>
      </c>
      <c r="D18" s="369" t="s">
        <v>411</v>
      </c>
      <c r="E18" s="378">
        <f aca="true" t="shared" si="1" ref="E18:K18">SUM(E19:E20)</f>
        <v>85000</v>
      </c>
      <c r="F18" s="378">
        <f t="shared" si="1"/>
        <v>84968</v>
      </c>
      <c r="G18" s="378">
        <f t="shared" si="1"/>
        <v>32400</v>
      </c>
      <c r="H18" s="378">
        <f t="shared" si="1"/>
        <v>4860</v>
      </c>
      <c r="I18" s="378">
        <f t="shared" si="1"/>
        <v>0</v>
      </c>
      <c r="J18" s="378">
        <f t="shared" si="1"/>
        <v>0</v>
      </c>
      <c r="K18" s="378">
        <f t="shared" si="1"/>
        <v>27540</v>
      </c>
      <c r="L18" s="521" t="s">
        <v>258</v>
      </c>
    </row>
    <row r="19" spans="1:12" ht="19.5" customHeight="1">
      <c r="A19" s="141"/>
      <c r="B19" s="139"/>
      <c r="C19" s="139"/>
      <c r="D19" s="140" t="s">
        <v>364</v>
      </c>
      <c r="E19" s="335"/>
      <c r="F19" s="335"/>
      <c r="G19" s="335"/>
      <c r="H19" s="335"/>
      <c r="I19" s="335"/>
      <c r="J19" s="336"/>
      <c r="K19" s="335"/>
      <c r="L19" s="522"/>
    </row>
    <row r="20" spans="1:12" ht="18" customHeight="1" thickBot="1">
      <c r="A20" s="370"/>
      <c r="B20" s="371"/>
      <c r="C20" s="371"/>
      <c r="D20" s="372" t="s">
        <v>356</v>
      </c>
      <c r="E20" s="373">
        <v>85000</v>
      </c>
      <c r="F20" s="373">
        <v>84968</v>
      </c>
      <c r="G20" s="373">
        <v>32400</v>
      </c>
      <c r="H20" s="373">
        <v>4860</v>
      </c>
      <c r="I20" s="373"/>
      <c r="J20" s="374"/>
      <c r="K20" s="373">
        <v>27540</v>
      </c>
      <c r="L20" s="523"/>
    </row>
    <row r="21" spans="1:12" ht="15.75" customHeight="1">
      <c r="A21" s="375" t="s">
        <v>80</v>
      </c>
      <c r="B21" s="376">
        <v>853</v>
      </c>
      <c r="C21" s="376">
        <v>85395</v>
      </c>
      <c r="D21" s="369" t="s">
        <v>331</v>
      </c>
      <c r="E21" s="380">
        <f>SUM(E22:E23)</f>
        <v>1265411</v>
      </c>
      <c r="F21" s="380">
        <f>SUM(F22:F23)</f>
        <v>350829</v>
      </c>
      <c r="G21" s="380">
        <f>SUM(G22:G23)</f>
        <v>308253.13</v>
      </c>
      <c r="H21" s="380">
        <f>SUM(H22:H23)</f>
        <v>56120.41</v>
      </c>
      <c r="I21" s="380"/>
      <c r="J21" s="380"/>
      <c r="K21" s="380">
        <f>SUM(K22:K23)</f>
        <v>252132.72</v>
      </c>
      <c r="L21" s="521" t="s">
        <v>436</v>
      </c>
    </row>
    <row r="22" spans="1:12" ht="21.75" customHeight="1">
      <c r="A22" s="141"/>
      <c r="B22" s="139"/>
      <c r="C22" s="139"/>
      <c r="D22" s="140" t="s">
        <v>364</v>
      </c>
      <c r="E22" s="335">
        <v>1265411</v>
      </c>
      <c r="F22" s="335">
        <v>350829</v>
      </c>
      <c r="G22" s="335">
        <v>308253.13</v>
      </c>
      <c r="H22" s="335">
        <v>56120.41</v>
      </c>
      <c r="I22" s="335"/>
      <c r="J22" s="336"/>
      <c r="K22" s="335">
        <v>252132.72</v>
      </c>
      <c r="L22" s="522"/>
    </row>
    <row r="23" spans="1:12" ht="16.5" customHeight="1" thickBot="1">
      <c r="A23" s="370"/>
      <c r="B23" s="371"/>
      <c r="C23" s="371"/>
      <c r="D23" s="372" t="s">
        <v>356</v>
      </c>
      <c r="E23" s="373"/>
      <c r="F23" s="373"/>
      <c r="G23" s="373"/>
      <c r="H23" s="373"/>
      <c r="I23" s="373"/>
      <c r="J23" s="374"/>
      <c r="K23" s="373"/>
      <c r="L23" s="523"/>
    </row>
    <row r="24" spans="1:12" ht="44.25" customHeight="1">
      <c r="A24" s="375" t="s">
        <v>83</v>
      </c>
      <c r="B24" s="376">
        <v>921</v>
      </c>
      <c r="C24" s="376">
        <v>92195</v>
      </c>
      <c r="D24" s="369" t="s">
        <v>360</v>
      </c>
      <c r="E24" s="380">
        <f>SUM(E25:E26)</f>
        <v>976859</v>
      </c>
      <c r="F24" s="380">
        <f>SUM(F25:F26)</f>
        <v>676275</v>
      </c>
      <c r="G24" s="380">
        <f>SUM(G25:G26)</f>
        <v>671956.74</v>
      </c>
      <c r="H24" s="380">
        <f>SUM(H25:H26)</f>
        <v>18477.91</v>
      </c>
      <c r="I24" s="380">
        <f>SUM(I25:I26)</f>
        <v>215178</v>
      </c>
      <c r="J24" s="380"/>
      <c r="K24" s="380">
        <f>SUM(K25:K26)</f>
        <v>438300.83</v>
      </c>
      <c r="L24" s="521" t="s">
        <v>258</v>
      </c>
    </row>
    <row r="25" spans="1:12" ht="17.25" customHeight="1">
      <c r="A25" s="141"/>
      <c r="B25" s="139"/>
      <c r="C25" s="139"/>
      <c r="D25" s="140" t="s">
        <v>364</v>
      </c>
      <c r="E25" s="335"/>
      <c r="F25" s="335"/>
      <c r="G25" s="335"/>
      <c r="H25" s="335"/>
      <c r="I25" s="335"/>
      <c r="J25" s="336"/>
      <c r="K25" s="335"/>
      <c r="L25" s="522"/>
    </row>
    <row r="26" spans="1:12" ht="18" customHeight="1" thickBot="1">
      <c r="A26" s="370"/>
      <c r="B26" s="371"/>
      <c r="C26" s="371"/>
      <c r="D26" s="372" t="s">
        <v>356</v>
      </c>
      <c r="E26" s="373">
        <v>976859</v>
      </c>
      <c r="F26" s="373">
        <v>676275</v>
      </c>
      <c r="G26" s="374">
        <v>671956.74</v>
      </c>
      <c r="H26" s="373">
        <v>18477.91</v>
      </c>
      <c r="I26" s="373">
        <v>215178</v>
      </c>
      <c r="J26" s="374"/>
      <c r="K26" s="373">
        <v>438300.83</v>
      </c>
      <c r="L26" s="523"/>
    </row>
    <row r="27" spans="1:12" ht="22.5">
      <c r="A27" s="375" t="s">
        <v>86</v>
      </c>
      <c r="B27" s="376">
        <v>853</v>
      </c>
      <c r="C27" s="376">
        <v>85395</v>
      </c>
      <c r="D27" s="369" t="s">
        <v>361</v>
      </c>
      <c r="E27" s="380">
        <f aca="true" t="shared" si="2" ref="E27:K27">SUM(E28:E29)</f>
        <v>571113</v>
      </c>
      <c r="F27" s="380">
        <f t="shared" si="2"/>
        <v>276206</v>
      </c>
      <c r="G27" s="380">
        <f t="shared" si="2"/>
        <v>239067.03</v>
      </c>
      <c r="H27" s="380">
        <f t="shared" si="2"/>
        <v>0</v>
      </c>
      <c r="I27" s="380">
        <f t="shared" si="2"/>
        <v>0</v>
      </c>
      <c r="J27" s="380">
        <f t="shared" si="2"/>
        <v>35859.83</v>
      </c>
      <c r="K27" s="380">
        <f t="shared" si="2"/>
        <v>203207.2</v>
      </c>
      <c r="L27" s="521" t="s">
        <v>258</v>
      </c>
    </row>
    <row r="28" spans="1:12" ht="16.5" customHeight="1">
      <c r="A28" s="141"/>
      <c r="B28" s="139"/>
      <c r="C28" s="139"/>
      <c r="D28" s="140" t="s">
        <v>364</v>
      </c>
      <c r="E28" s="335">
        <v>533113</v>
      </c>
      <c r="F28" s="335">
        <v>276206</v>
      </c>
      <c r="G28" s="335">
        <v>239067.03</v>
      </c>
      <c r="H28" s="335"/>
      <c r="I28" s="335"/>
      <c r="J28" s="336">
        <v>35859.83</v>
      </c>
      <c r="K28" s="335">
        <v>203207.2</v>
      </c>
      <c r="L28" s="522"/>
    </row>
    <row r="29" spans="1:12" ht="18" customHeight="1" thickBot="1">
      <c r="A29" s="370"/>
      <c r="B29" s="371"/>
      <c r="C29" s="371"/>
      <c r="D29" s="372" t="s">
        <v>356</v>
      </c>
      <c r="E29" s="373">
        <v>38000</v>
      </c>
      <c r="F29" s="373"/>
      <c r="G29" s="373"/>
      <c r="H29" s="373"/>
      <c r="I29" s="373"/>
      <c r="J29" s="374"/>
      <c r="K29" s="373"/>
      <c r="L29" s="523"/>
    </row>
    <row r="30" spans="1:12" ht="33.75">
      <c r="A30" s="375" t="s">
        <v>89</v>
      </c>
      <c r="B30" s="376">
        <v>900</v>
      </c>
      <c r="C30" s="376">
        <v>90001</v>
      </c>
      <c r="D30" s="369" t="s">
        <v>365</v>
      </c>
      <c r="E30" s="380">
        <f>SUM(E31:E32)</f>
        <v>900000</v>
      </c>
      <c r="F30" s="380">
        <f>SUM(F31:F32)</f>
        <v>150000</v>
      </c>
      <c r="G30" s="380">
        <f>SUM(G31:G32)</f>
        <v>119600</v>
      </c>
      <c r="H30" s="380">
        <f>SUM(H31:H32)</f>
        <v>119600</v>
      </c>
      <c r="I30" s="380">
        <f>SUM(I31:I32)</f>
        <v>0</v>
      </c>
      <c r="J30" s="379"/>
      <c r="K30" s="378"/>
      <c r="L30" s="521" t="s">
        <v>258</v>
      </c>
    </row>
    <row r="31" spans="1:12" ht="19.5" customHeight="1">
      <c r="A31" s="141"/>
      <c r="B31" s="139"/>
      <c r="C31" s="139"/>
      <c r="D31" s="140" t="s">
        <v>364</v>
      </c>
      <c r="E31" s="335"/>
      <c r="F31" s="335"/>
      <c r="G31" s="335"/>
      <c r="H31" s="335"/>
      <c r="I31" s="335"/>
      <c r="J31" s="336"/>
      <c r="K31" s="335"/>
      <c r="L31" s="522"/>
    </row>
    <row r="32" spans="1:12" ht="18" customHeight="1" thickBot="1">
      <c r="A32" s="370"/>
      <c r="B32" s="371"/>
      <c r="C32" s="371"/>
      <c r="D32" s="372" t="s">
        <v>356</v>
      </c>
      <c r="E32" s="373">
        <v>900000</v>
      </c>
      <c r="F32" s="373">
        <v>150000</v>
      </c>
      <c r="G32" s="373">
        <v>119600</v>
      </c>
      <c r="H32" s="373">
        <v>119600</v>
      </c>
      <c r="I32" s="373"/>
      <c r="J32" s="374"/>
      <c r="K32" s="373"/>
      <c r="L32" s="523"/>
    </row>
    <row r="33" spans="1:12" ht="21" customHeight="1">
      <c r="A33" s="509" t="s">
        <v>65</v>
      </c>
      <c r="B33" s="510"/>
      <c r="C33" s="510"/>
      <c r="D33" s="511"/>
      <c r="E33" s="382">
        <f>SUM(E11+E14+E17+E20+E23+E26+E29+E32)</f>
        <v>22359722</v>
      </c>
      <c r="F33" s="382">
        <f aca="true" t="shared" si="3" ref="F33:K33">SUM(F11+F14+F17+F20+F23+F26+F29+F32)</f>
        <v>3131900</v>
      </c>
      <c r="G33" s="382">
        <f t="shared" si="3"/>
        <v>2963409.67</v>
      </c>
      <c r="H33" s="382">
        <f t="shared" si="3"/>
        <v>166532.25</v>
      </c>
      <c r="I33" s="382">
        <f t="shared" si="3"/>
        <v>992828.3</v>
      </c>
      <c r="J33" s="382">
        <f t="shared" si="3"/>
        <v>0</v>
      </c>
      <c r="K33" s="382">
        <f t="shared" si="3"/>
        <v>1804049.12</v>
      </c>
      <c r="L33" s="381"/>
    </row>
    <row r="34" spans="1:12" ht="18.75" customHeight="1">
      <c r="A34" s="512" t="s">
        <v>362</v>
      </c>
      <c r="B34" s="513"/>
      <c r="C34" s="513"/>
      <c r="D34" s="514"/>
      <c r="E34" s="50">
        <f>SUM(E10+E13+E16+E19+E22+E25+E28+E31)</f>
        <v>1798524</v>
      </c>
      <c r="F34" s="50">
        <f aca="true" t="shared" si="4" ref="F34:K34">SUM(F10+F13+F16+F19+F22+F25+F28+F31)</f>
        <v>627035</v>
      </c>
      <c r="G34" s="50">
        <f t="shared" si="4"/>
        <v>547320.16</v>
      </c>
      <c r="H34" s="50">
        <f t="shared" si="4"/>
        <v>56120.41</v>
      </c>
      <c r="I34" s="50">
        <f t="shared" si="4"/>
        <v>0</v>
      </c>
      <c r="J34" s="50">
        <f t="shared" si="4"/>
        <v>35859.83</v>
      </c>
      <c r="K34" s="50">
        <f t="shared" si="4"/>
        <v>455339.92000000004</v>
      </c>
      <c r="L34" s="24"/>
    </row>
    <row r="35" spans="1:12" ht="23.25" customHeight="1">
      <c r="A35" s="515" t="s">
        <v>363</v>
      </c>
      <c r="B35" s="516"/>
      <c r="C35" s="516"/>
      <c r="D35" s="517"/>
      <c r="E35" s="383">
        <f>SUM(E33:E34)</f>
        <v>24158246</v>
      </c>
      <c r="F35" s="383">
        <f aca="true" t="shared" si="5" ref="F35:K35">SUM(F33:F34)</f>
        <v>3758935</v>
      </c>
      <c r="G35" s="383">
        <f t="shared" si="5"/>
        <v>3510729.83</v>
      </c>
      <c r="H35" s="383">
        <f t="shared" si="5"/>
        <v>222652.66</v>
      </c>
      <c r="I35" s="383">
        <f t="shared" si="5"/>
        <v>992828.3</v>
      </c>
      <c r="J35" s="383">
        <f t="shared" si="5"/>
        <v>35859.83</v>
      </c>
      <c r="K35" s="383">
        <f t="shared" si="5"/>
        <v>2259389.04</v>
      </c>
      <c r="L35" s="377"/>
    </row>
  </sheetData>
  <sheetProtection/>
  <mergeCells count="26">
    <mergeCell ref="L12:L14"/>
    <mergeCell ref="L9:L11"/>
    <mergeCell ref="L30:L32"/>
    <mergeCell ref="L27:L29"/>
    <mergeCell ref="L24:L26"/>
    <mergeCell ref="L21:L23"/>
    <mergeCell ref="L18:L20"/>
    <mergeCell ref="L15:L17"/>
    <mergeCell ref="A33:D33"/>
    <mergeCell ref="A34:D34"/>
    <mergeCell ref="A35:D35"/>
    <mergeCell ref="A1:L1"/>
    <mergeCell ref="A3:A7"/>
    <mergeCell ref="B3:B7"/>
    <mergeCell ref="C3:C7"/>
    <mergeCell ref="D3:D7"/>
    <mergeCell ref="L3:L7"/>
    <mergeCell ref="F4:F7"/>
    <mergeCell ref="E3:E7"/>
    <mergeCell ref="F3:K3"/>
    <mergeCell ref="G4:G7"/>
    <mergeCell ref="H4:K4"/>
    <mergeCell ref="H5:H7"/>
    <mergeCell ref="I5:I7"/>
    <mergeCell ref="J5:J7"/>
    <mergeCell ref="K5:K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3
do sprawozdania Wójta Gminy Łączna za 2014r.</oddHead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.25390625" style="1" customWidth="1"/>
    <col min="2" max="2" width="5.125" style="1" customWidth="1"/>
    <col min="3" max="3" width="6.625" style="1" customWidth="1"/>
    <col min="4" max="4" width="21.625" style="1" customWidth="1"/>
    <col min="5" max="5" width="11.125" style="1" customWidth="1"/>
    <col min="6" max="6" width="11.625" style="1" customWidth="1"/>
    <col min="7" max="7" width="10.125" style="1" customWidth="1"/>
    <col min="8" max="8" width="8.75390625" style="1" customWidth="1"/>
    <col min="9" max="9" width="12.125" style="1" customWidth="1"/>
    <col min="10" max="10" width="10.375" style="1" customWidth="1"/>
    <col min="11" max="11" width="16.75390625" style="1" customWidth="1"/>
    <col min="12" max="12" width="14.125" style="1" customWidth="1"/>
    <col min="13" max="16384" width="9.125" style="1" customWidth="1"/>
  </cols>
  <sheetData>
    <row r="1" spans="1:11" ht="18">
      <c r="A1" s="525" t="s">
        <v>425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1" customFormat="1" ht="19.5" customHeight="1">
      <c r="A3" s="526" t="s">
        <v>18</v>
      </c>
      <c r="B3" s="526" t="s">
        <v>1</v>
      </c>
      <c r="C3" s="526" t="s">
        <v>13</v>
      </c>
      <c r="D3" s="527" t="s">
        <v>37</v>
      </c>
      <c r="E3" s="527" t="s">
        <v>26</v>
      </c>
      <c r="F3" s="527"/>
      <c r="G3" s="527"/>
      <c r="H3" s="527"/>
      <c r="I3" s="527"/>
      <c r="J3" s="527"/>
      <c r="K3" s="527" t="s">
        <v>20</v>
      </c>
    </row>
    <row r="4" spans="1:11" s="11" customFormat="1" ht="19.5" customHeight="1">
      <c r="A4" s="526"/>
      <c r="B4" s="526"/>
      <c r="C4" s="526"/>
      <c r="D4" s="527"/>
      <c r="E4" s="527" t="s">
        <v>366</v>
      </c>
      <c r="F4" s="528" t="s">
        <v>426</v>
      </c>
      <c r="G4" s="527" t="s">
        <v>10</v>
      </c>
      <c r="H4" s="527"/>
      <c r="I4" s="527"/>
      <c r="J4" s="527"/>
      <c r="K4" s="527"/>
    </row>
    <row r="5" spans="1:11" s="11" customFormat="1" ht="29.25" customHeight="1">
      <c r="A5" s="526"/>
      <c r="B5" s="526"/>
      <c r="C5" s="526"/>
      <c r="D5" s="527"/>
      <c r="E5" s="527"/>
      <c r="F5" s="529"/>
      <c r="G5" s="527" t="s">
        <v>34</v>
      </c>
      <c r="H5" s="527" t="s">
        <v>30</v>
      </c>
      <c r="I5" s="527" t="s">
        <v>36</v>
      </c>
      <c r="J5" s="527" t="s">
        <v>31</v>
      </c>
      <c r="K5" s="527"/>
    </row>
    <row r="6" spans="1:11" s="11" customFormat="1" ht="19.5" customHeight="1">
      <c r="A6" s="526"/>
      <c r="B6" s="526"/>
      <c r="C6" s="526"/>
      <c r="D6" s="527"/>
      <c r="E6" s="527"/>
      <c r="F6" s="529"/>
      <c r="G6" s="527"/>
      <c r="H6" s="527"/>
      <c r="I6" s="527"/>
      <c r="J6" s="527"/>
      <c r="K6" s="527"/>
    </row>
    <row r="7" spans="1:11" s="11" customFormat="1" ht="19.5" customHeight="1">
      <c r="A7" s="526"/>
      <c r="B7" s="526"/>
      <c r="C7" s="526"/>
      <c r="D7" s="527"/>
      <c r="E7" s="527"/>
      <c r="F7" s="530"/>
      <c r="G7" s="527"/>
      <c r="H7" s="527"/>
      <c r="I7" s="527"/>
      <c r="J7" s="527"/>
      <c r="K7" s="527"/>
    </row>
    <row r="8" spans="1:11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37.5" customHeight="1">
      <c r="A9" s="384" t="s">
        <v>6</v>
      </c>
      <c r="B9" s="384">
        <v>600</v>
      </c>
      <c r="C9" s="384">
        <v>60014</v>
      </c>
      <c r="D9" s="385" t="s">
        <v>369</v>
      </c>
      <c r="E9" s="387">
        <v>330000</v>
      </c>
      <c r="F9" s="387">
        <v>0</v>
      </c>
      <c r="G9" s="387"/>
      <c r="H9" s="387"/>
      <c r="I9" s="387"/>
      <c r="J9" s="387"/>
      <c r="K9" s="388" t="s">
        <v>371</v>
      </c>
    </row>
    <row r="10" spans="1:11" ht="38.25" customHeight="1">
      <c r="A10" s="296" t="s">
        <v>7</v>
      </c>
      <c r="B10" s="295">
        <v>600</v>
      </c>
      <c r="C10" s="295">
        <v>60016</v>
      </c>
      <c r="D10" s="12" t="s">
        <v>367</v>
      </c>
      <c r="E10" s="297">
        <v>50000</v>
      </c>
      <c r="F10" s="297">
        <v>0</v>
      </c>
      <c r="G10" s="295"/>
      <c r="H10" s="295"/>
      <c r="I10" s="12"/>
      <c r="J10" s="295"/>
      <c r="K10" s="7" t="s">
        <v>258</v>
      </c>
    </row>
    <row r="11" spans="1:11" ht="24.75" customHeight="1">
      <c r="A11" s="296" t="s">
        <v>8</v>
      </c>
      <c r="B11" s="295">
        <v>600</v>
      </c>
      <c r="C11" s="295">
        <v>60016</v>
      </c>
      <c r="D11" s="12" t="s">
        <v>368</v>
      </c>
      <c r="E11" s="297">
        <v>20000</v>
      </c>
      <c r="F11" s="297">
        <v>15000</v>
      </c>
      <c r="G11" s="297">
        <v>15000</v>
      </c>
      <c r="H11" s="295"/>
      <c r="I11" s="12"/>
      <c r="J11" s="295"/>
      <c r="K11" s="7" t="s">
        <v>258</v>
      </c>
    </row>
    <row r="12" spans="1:11" ht="36" customHeight="1">
      <c r="A12" s="296" t="s">
        <v>0</v>
      </c>
      <c r="B12" s="386" t="s">
        <v>115</v>
      </c>
      <c r="C12" s="386" t="s">
        <v>116</v>
      </c>
      <c r="D12" s="12" t="s">
        <v>370</v>
      </c>
      <c r="E12" s="297">
        <v>16000</v>
      </c>
      <c r="F12" s="297">
        <v>15998.92</v>
      </c>
      <c r="G12" s="297">
        <v>15998.92</v>
      </c>
      <c r="H12" s="297"/>
      <c r="I12" s="12"/>
      <c r="J12" s="295"/>
      <c r="K12" s="7" t="s">
        <v>258</v>
      </c>
    </row>
    <row r="13" spans="1:11" ht="51" customHeight="1">
      <c r="A13" s="296" t="s">
        <v>80</v>
      </c>
      <c r="B13" s="386" t="s">
        <v>383</v>
      </c>
      <c r="C13" s="386" t="s">
        <v>384</v>
      </c>
      <c r="D13" s="12" t="s">
        <v>454</v>
      </c>
      <c r="E13" s="297">
        <v>112590</v>
      </c>
      <c r="F13" s="297">
        <v>111988.44</v>
      </c>
      <c r="G13" s="297">
        <v>39150.43</v>
      </c>
      <c r="H13" s="297"/>
      <c r="I13" s="12"/>
      <c r="J13" s="297">
        <v>72838.01</v>
      </c>
      <c r="K13" s="7" t="s">
        <v>258</v>
      </c>
    </row>
    <row r="14" spans="1:11" ht="29.25" customHeight="1">
      <c r="A14" s="296" t="s">
        <v>83</v>
      </c>
      <c r="B14" s="386" t="s">
        <v>451</v>
      </c>
      <c r="C14" s="386" t="s">
        <v>452</v>
      </c>
      <c r="D14" s="12" t="s">
        <v>455</v>
      </c>
      <c r="E14" s="297">
        <v>13000</v>
      </c>
      <c r="F14" s="297">
        <v>13000</v>
      </c>
      <c r="G14" s="297">
        <v>13000</v>
      </c>
      <c r="H14" s="297"/>
      <c r="I14" s="12"/>
      <c r="J14" s="295"/>
      <c r="K14" s="12" t="s">
        <v>456</v>
      </c>
    </row>
    <row r="15" spans="1:11" ht="51" customHeight="1">
      <c r="A15" s="296" t="s">
        <v>86</v>
      </c>
      <c r="B15" s="386" t="s">
        <v>457</v>
      </c>
      <c r="C15" s="386" t="s">
        <v>458</v>
      </c>
      <c r="D15" s="12" t="s">
        <v>459</v>
      </c>
      <c r="E15" s="297">
        <v>42178</v>
      </c>
      <c r="F15" s="297">
        <v>42000</v>
      </c>
      <c r="G15" s="297">
        <v>22600</v>
      </c>
      <c r="H15" s="297"/>
      <c r="I15" s="475" t="s">
        <v>470</v>
      </c>
      <c r="J15" s="295"/>
      <c r="K15" s="7" t="s">
        <v>258</v>
      </c>
    </row>
    <row r="16" spans="1:12" ht="51" customHeight="1">
      <c r="A16" s="296" t="s">
        <v>89</v>
      </c>
      <c r="B16" s="386" t="s">
        <v>115</v>
      </c>
      <c r="C16" s="386" t="s">
        <v>116</v>
      </c>
      <c r="D16" s="12" t="s">
        <v>460</v>
      </c>
      <c r="E16" s="297">
        <v>72000</v>
      </c>
      <c r="F16" s="297">
        <v>71500</v>
      </c>
      <c r="G16" s="297">
        <v>71500</v>
      </c>
      <c r="H16" s="297"/>
      <c r="I16" s="12"/>
      <c r="J16" s="295"/>
      <c r="K16" s="7" t="s">
        <v>258</v>
      </c>
      <c r="L16" s="474" t="s">
        <v>469</v>
      </c>
    </row>
    <row r="17" spans="1:12" ht="63.75" customHeight="1">
      <c r="A17" s="296" t="s">
        <v>91</v>
      </c>
      <c r="B17" s="386" t="s">
        <v>138</v>
      </c>
      <c r="C17" s="386" t="s">
        <v>297</v>
      </c>
      <c r="D17" s="12" t="s">
        <v>461</v>
      </c>
      <c r="E17" s="297">
        <v>14000</v>
      </c>
      <c r="F17" s="473">
        <v>14000</v>
      </c>
      <c r="G17" s="297">
        <v>14000</v>
      </c>
      <c r="H17" s="297"/>
      <c r="I17" s="12"/>
      <c r="J17" s="295"/>
      <c r="K17" s="7" t="s">
        <v>258</v>
      </c>
      <c r="L17" s="474" t="s">
        <v>468</v>
      </c>
    </row>
    <row r="18" spans="1:11" ht="65.25" customHeight="1">
      <c r="A18" s="296" t="s">
        <v>414</v>
      </c>
      <c r="B18" s="386" t="s">
        <v>115</v>
      </c>
      <c r="C18" s="386" t="s">
        <v>116</v>
      </c>
      <c r="D18" s="12" t="s">
        <v>462</v>
      </c>
      <c r="E18" s="297">
        <v>50000</v>
      </c>
      <c r="F18" s="297">
        <v>48292.68</v>
      </c>
      <c r="G18" s="297">
        <v>48292.68</v>
      </c>
      <c r="H18" s="297"/>
      <c r="I18" s="12"/>
      <c r="J18" s="295"/>
      <c r="K18" s="12" t="s">
        <v>463</v>
      </c>
    </row>
    <row r="19" spans="1:11" ht="22.5" customHeight="1">
      <c r="A19" s="524" t="s">
        <v>33</v>
      </c>
      <c r="B19" s="524"/>
      <c r="C19" s="524"/>
      <c r="D19" s="524"/>
      <c r="E19" s="50">
        <f aca="true" t="shared" si="0" ref="E19:J19">SUM(E9:E18)</f>
        <v>719768</v>
      </c>
      <c r="F19" s="50">
        <f t="shared" si="0"/>
        <v>331780.04</v>
      </c>
      <c r="G19" s="50">
        <f t="shared" si="0"/>
        <v>239542.03</v>
      </c>
      <c r="H19" s="50">
        <f t="shared" si="0"/>
        <v>0</v>
      </c>
      <c r="I19" s="50">
        <v>19400</v>
      </c>
      <c r="J19" s="50">
        <f t="shared" si="0"/>
        <v>72838.01</v>
      </c>
      <c r="K19" s="19" t="s">
        <v>16</v>
      </c>
    </row>
    <row r="21" ht="12.75">
      <c r="A21" s="1" t="s">
        <v>25</v>
      </c>
    </row>
    <row r="22" ht="12.75">
      <c r="A22" s="1" t="s">
        <v>21</v>
      </c>
    </row>
    <row r="23" ht="12.75">
      <c r="A23" s="1" t="s">
        <v>22</v>
      </c>
    </row>
    <row r="24" ht="12.75">
      <c r="A24" s="1" t="s">
        <v>23</v>
      </c>
    </row>
    <row r="25" ht="12.75">
      <c r="A25" s="1" t="s">
        <v>24</v>
      </c>
    </row>
    <row r="29" s="63" customFormat="1" ht="12.75"/>
    <row r="30" spans="3:5" s="63" customFormat="1" ht="12.75">
      <c r="C30" s="298"/>
      <c r="D30" s="299"/>
      <c r="E30" s="299"/>
    </row>
    <row r="31" spans="3:5" s="63" customFormat="1" ht="12.75">
      <c r="C31" s="298"/>
      <c r="D31" s="299"/>
      <c r="E31" s="299"/>
    </row>
    <row r="32" spans="3:5" s="63" customFormat="1" ht="12.75">
      <c r="C32" s="298"/>
      <c r="D32" s="299"/>
      <c r="E32" s="299"/>
    </row>
    <row r="33" spans="3:5" s="63" customFormat="1" ht="12.75">
      <c r="C33" s="298"/>
      <c r="D33" s="299"/>
      <c r="E33" s="299"/>
    </row>
    <row r="34" spans="1:5" s="63" customFormat="1" ht="12.75">
      <c r="A34" s="300"/>
      <c r="C34" s="298"/>
      <c r="D34" s="299"/>
      <c r="E34" s="299"/>
    </row>
  </sheetData>
  <sheetProtection/>
  <mergeCells count="15">
    <mergeCell ref="G5:G7"/>
    <mergeCell ref="H5:H7"/>
    <mergeCell ref="I5:I7"/>
    <mergeCell ref="G4:J4"/>
    <mergeCell ref="J5:J7"/>
    <mergeCell ref="A19:D19"/>
    <mergeCell ref="A1:K1"/>
    <mergeCell ref="A3:A7"/>
    <mergeCell ref="B3:B7"/>
    <mergeCell ref="C3:C7"/>
    <mergeCell ref="D3:D7"/>
    <mergeCell ref="E3:J3"/>
    <mergeCell ref="K3:K7"/>
    <mergeCell ref="E4:E7"/>
    <mergeCell ref="F4:F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4
do sprawozdania  Wójta Gminy Łączna za  2014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view="pageBreakPreview" zoomScaleSheetLayoutView="100" zoomScalePageLayoutView="0" workbookViewId="0" topLeftCell="A104">
      <selection activeCell="K108" sqref="K108"/>
    </sheetView>
  </sheetViews>
  <sheetFormatPr defaultColWidth="9.00390625" defaultRowHeight="12.75"/>
  <cols>
    <col min="1" max="1" width="3.875" style="43" customWidth="1"/>
    <col min="2" max="2" width="40.375" style="43" customWidth="1"/>
    <col min="3" max="3" width="8.25390625" style="43" customWidth="1"/>
    <col min="4" max="4" width="9.875" style="43" customWidth="1"/>
    <col min="5" max="5" width="5.75390625" style="43" customWidth="1"/>
    <col min="6" max="6" width="6.625" style="43" customWidth="1"/>
    <col min="7" max="7" width="23.25390625" style="43" customWidth="1"/>
    <col min="8" max="8" width="10.875" style="43" customWidth="1"/>
    <col min="9" max="9" width="11.375" style="43" customWidth="1"/>
    <col min="10" max="10" width="12.00390625" style="43" customWidth="1"/>
    <col min="11" max="16384" width="9.125" style="43" customWidth="1"/>
  </cols>
  <sheetData>
    <row r="1" spans="1:9" ht="2.25" customHeight="1" hidden="1">
      <c r="A1" s="536"/>
      <c r="B1" s="536"/>
      <c r="C1" s="536"/>
      <c r="D1" s="536"/>
      <c r="E1" s="536"/>
      <c r="F1" s="536"/>
      <c r="G1" s="536"/>
      <c r="H1" s="536"/>
      <c r="I1" s="536"/>
    </row>
    <row r="2" spans="1:9" ht="25.5" customHeight="1">
      <c r="A2" s="536" t="s">
        <v>427</v>
      </c>
      <c r="B2" s="536"/>
      <c r="C2" s="536"/>
      <c r="D2" s="536"/>
      <c r="E2" s="536"/>
      <c r="F2" s="536"/>
      <c r="G2" s="536"/>
      <c r="H2" s="536"/>
      <c r="I2" s="536"/>
    </row>
    <row r="3" spans="1:10" ht="12.75">
      <c r="A3" s="531" t="s">
        <v>39</v>
      </c>
      <c r="B3" s="531" t="s">
        <v>66</v>
      </c>
      <c r="C3" s="531" t="s">
        <v>67</v>
      </c>
      <c r="D3" s="532" t="s">
        <v>20</v>
      </c>
      <c r="E3" s="531" t="s">
        <v>1</v>
      </c>
      <c r="F3" s="532" t="s">
        <v>2</v>
      </c>
      <c r="G3" s="531" t="s">
        <v>68</v>
      </c>
      <c r="H3" s="531"/>
      <c r="I3" s="537" t="s">
        <v>372</v>
      </c>
      <c r="J3" s="534" t="s">
        <v>464</v>
      </c>
    </row>
    <row r="4" spans="1:10" ht="52.5" customHeight="1">
      <c r="A4" s="531"/>
      <c r="B4" s="531"/>
      <c r="C4" s="531"/>
      <c r="D4" s="533"/>
      <c r="E4" s="531"/>
      <c r="F4" s="533"/>
      <c r="G4" s="301" t="s">
        <v>69</v>
      </c>
      <c r="H4" s="301" t="s">
        <v>62</v>
      </c>
      <c r="I4" s="537"/>
      <c r="J4" s="535"/>
    </row>
    <row r="5" spans="1:10" ht="11.25" customHeight="1">
      <c r="A5" s="301">
        <v>1</v>
      </c>
      <c r="B5" s="301">
        <v>2</v>
      </c>
      <c r="C5" s="301">
        <v>3</v>
      </c>
      <c r="D5" s="301">
        <v>4</v>
      </c>
      <c r="E5" s="301">
        <v>5</v>
      </c>
      <c r="F5" s="301">
        <v>6</v>
      </c>
      <c r="G5" s="301">
        <v>7</v>
      </c>
      <c r="H5" s="301">
        <v>8</v>
      </c>
      <c r="I5" s="294">
        <v>9</v>
      </c>
      <c r="J5" s="301">
        <v>10</v>
      </c>
    </row>
    <row r="6" spans="1:10" ht="12.75">
      <c r="A6" s="302"/>
      <c r="B6" s="303" t="s">
        <v>373</v>
      </c>
      <c r="C6" s="304" t="s">
        <v>374</v>
      </c>
      <c r="D6" s="304" t="s">
        <v>258</v>
      </c>
      <c r="E6" s="325" t="s">
        <v>115</v>
      </c>
      <c r="F6" s="325" t="s">
        <v>116</v>
      </c>
      <c r="G6" s="304" t="s">
        <v>70</v>
      </c>
      <c r="H6" s="343">
        <f>SUM(H11)</f>
        <v>5100000</v>
      </c>
      <c r="I6" s="389">
        <f>SUM(I11)</f>
        <v>1989329</v>
      </c>
      <c r="J6" s="389">
        <f>SUM(J11)</f>
        <v>1982157.3</v>
      </c>
    </row>
    <row r="7" spans="1:10" ht="12.75">
      <c r="A7" s="305"/>
      <c r="B7" s="303" t="s">
        <v>375</v>
      </c>
      <c r="C7" s="304"/>
      <c r="D7" s="304"/>
      <c r="E7" s="304"/>
      <c r="F7" s="304"/>
      <c r="G7" s="304" t="s">
        <v>308</v>
      </c>
      <c r="H7" s="390"/>
      <c r="I7" s="391"/>
      <c r="J7" s="251"/>
    </row>
    <row r="8" spans="1:10" ht="23.25" customHeight="1">
      <c r="A8" s="305"/>
      <c r="B8" s="303" t="s">
        <v>376</v>
      </c>
      <c r="C8" s="304"/>
      <c r="D8" s="304"/>
      <c r="E8" s="304"/>
      <c r="F8" s="304"/>
      <c r="G8" s="306" t="s">
        <v>333</v>
      </c>
      <c r="H8" s="390"/>
      <c r="I8" s="391"/>
      <c r="J8" s="251"/>
    </row>
    <row r="9" spans="1:10" ht="22.5" customHeight="1">
      <c r="A9" s="305" t="s">
        <v>6</v>
      </c>
      <c r="B9" s="307" t="s">
        <v>377</v>
      </c>
      <c r="C9" s="304"/>
      <c r="D9" s="304"/>
      <c r="E9" s="304"/>
      <c r="F9" s="304"/>
      <c r="G9" s="306" t="s">
        <v>63</v>
      </c>
      <c r="H9" s="390"/>
      <c r="I9" s="392"/>
      <c r="J9" s="251"/>
    </row>
    <row r="10" spans="1:10" ht="22.5">
      <c r="A10" s="305"/>
      <c r="B10" s="308"/>
      <c r="C10" s="304"/>
      <c r="D10" s="304"/>
      <c r="E10" s="304"/>
      <c r="F10" s="304"/>
      <c r="G10" s="309" t="s">
        <v>64</v>
      </c>
      <c r="H10" s="390"/>
      <c r="I10" s="392"/>
      <c r="J10" s="250"/>
    </row>
    <row r="11" spans="1:10" ht="12.75">
      <c r="A11" s="305"/>
      <c r="B11" s="303"/>
      <c r="C11" s="304"/>
      <c r="D11" s="304"/>
      <c r="E11" s="304"/>
      <c r="F11" s="304"/>
      <c r="G11" s="304" t="s">
        <v>309</v>
      </c>
      <c r="H11" s="390">
        <f>SUM(H12:H14)</f>
        <v>5100000</v>
      </c>
      <c r="I11" s="390">
        <f>SUM(I12:I14)</f>
        <v>1989329</v>
      </c>
      <c r="J11" s="390">
        <f>SUM(J12:J14)</f>
        <v>1982157.3</v>
      </c>
    </row>
    <row r="12" spans="1:10" ht="12.75">
      <c r="A12" s="305"/>
      <c r="B12" s="310" t="s">
        <v>334</v>
      </c>
      <c r="C12" s="304"/>
      <c r="D12" s="304"/>
      <c r="E12" s="304"/>
      <c r="F12" s="304"/>
      <c r="G12" s="306" t="s">
        <v>333</v>
      </c>
      <c r="H12" s="390">
        <v>2550000</v>
      </c>
      <c r="I12" s="392">
        <v>784822</v>
      </c>
      <c r="J12" s="250">
        <v>777650.3</v>
      </c>
    </row>
    <row r="13" spans="1:10" ht="12.75">
      <c r="A13" s="305"/>
      <c r="B13" s="310"/>
      <c r="C13" s="304"/>
      <c r="D13" s="304"/>
      <c r="E13" s="304"/>
      <c r="F13" s="304"/>
      <c r="G13" s="306" t="s">
        <v>63</v>
      </c>
      <c r="H13" s="390"/>
      <c r="I13" s="392"/>
      <c r="J13" s="250"/>
    </row>
    <row r="14" spans="1:10" ht="22.5">
      <c r="A14" s="305"/>
      <c r="B14" s="310"/>
      <c r="C14" s="304"/>
      <c r="D14" s="304"/>
      <c r="E14" s="304"/>
      <c r="F14" s="304"/>
      <c r="G14" s="309" t="s">
        <v>64</v>
      </c>
      <c r="H14" s="393">
        <v>2550000</v>
      </c>
      <c r="I14" s="392">
        <v>1204507</v>
      </c>
      <c r="J14" s="250">
        <v>1204507</v>
      </c>
    </row>
    <row r="15" spans="1:10" ht="27" customHeight="1" thickBot="1">
      <c r="A15" s="311"/>
      <c r="B15" s="312"/>
      <c r="C15" s="313"/>
      <c r="D15" s="313"/>
      <c r="E15" s="313"/>
      <c r="F15" s="313"/>
      <c r="G15" s="314" t="s">
        <v>335</v>
      </c>
      <c r="H15" s="394"/>
      <c r="I15" s="395"/>
      <c r="J15" s="330"/>
    </row>
    <row r="16" spans="1:10" ht="22.5">
      <c r="A16" s="304"/>
      <c r="B16" s="315" t="s">
        <v>332</v>
      </c>
      <c r="C16" s="304" t="s">
        <v>378</v>
      </c>
      <c r="D16" s="304" t="s">
        <v>258</v>
      </c>
      <c r="E16" s="304">
        <v>720</v>
      </c>
      <c r="F16" s="304">
        <v>72095</v>
      </c>
      <c r="G16" s="304" t="s">
        <v>70</v>
      </c>
      <c r="H16" s="323">
        <f>SUM(H21)</f>
        <v>259862.80000000002</v>
      </c>
      <c r="I16" s="323">
        <f>SUM(I21)</f>
        <v>231328</v>
      </c>
      <c r="J16" s="323">
        <f>SUM(J21)</f>
        <v>157295.63</v>
      </c>
    </row>
    <row r="17" spans="1:10" ht="22.5">
      <c r="A17" s="304"/>
      <c r="B17" s="315" t="s">
        <v>336</v>
      </c>
      <c r="C17" s="304"/>
      <c r="D17" s="304"/>
      <c r="E17" s="304"/>
      <c r="F17" s="304"/>
      <c r="G17" s="304" t="s">
        <v>308</v>
      </c>
      <c r="H17" s="322"/>
      <c r="I17" s="322"/>
      <c r="J17" s="251"/>
    </row>
    <row r="18" spans="1:10" ht="22.5">
      <c r="A18" s="304"/>
      <c r="B18" s="315" t="s">
        <v>337</v>
      </c>
      <c r="C18" s="304"/>
      <c r="D18" s="304"/>
      <c r="E18" s="304"/>
      <c r="F18" s="304"/>
      <c r="G18" s="306" t="s">
        <v>333</v>
      </c>
      <c r="H18" s="322"/>
      <c r="I18" s="322"/>
      <c r="J18" s="251"/>
    </row>
    <row r="19" spans="1:10" ht="22.5">
      <c r="A19" s="304" t="s">
        <v>7</v>
      </c>
      <c r="B19" s="317" t="s">
        <v>338</v>
      </c>
      <c r="C19" s="304"/>
      <c r="D19" s="304"/>
      <c r="E19" s="304"/>
      <c r="F19" s="304"/>
      <c r="G19" s="306" t="s">
        <v>63</v>
      </c>
      <c r="H19" s="322"/>
      <c r="I19" s="322"/>
      <c r="J19" s="251"/>
    </row>
    <row r="20" spans="1:10" ht="22.5">
      <c r="A20" s="304"/>
      <c r="B20" s="308"/>
      <c r="C20" s="304"/>
      <c r="D20" s="304"/>
      <c r="E20" s="304"/>
      <c r="F20" s="304"/>
      <c r="G20" s="309" t="s">
        <v>64</v>
      </c>
      <c r="H20" s="322"/>
      <c r="I20" s="322"/>
      <c r="J20" s="274"/>
    </row>
    <row r="21" spans="1:10" ht="12.75">
      <c r="A21" s="304"/>
      <c r="B21" s="315"/>
      <c r="C21" s="304"/>
      <c r="D21" s="304"/>
      <c r="E21" s="304"/>
      <c r="F21" s="304"/>
      <c r="G21" s="304" t="s">
        <v>309</v>
      </c>
      <c r="H21" s="322">
        <f>SUM(H22:H24)</f>
        <v>259862.80000000002</v>
      </c>
      <c r="I21" s="322">
        <f>SUM(I22:I25)</f>
        <v>231328</v>
      </c>
      <c r="J21" s="322">
        <f>SUM(J22:J25)</f>
        <v>157295.63</v>
      </c>
    </row>
    <row r="22" spans="1:10" ht="12.75">
      <c r="A22" s="304"/>
      <c r="B22" s="304" t="s">
        <v>334</v>
      </c>
      <c r="C22" s="304"/>
      <c r="D22" s="304"/>
      <c r="E22" s="304"/>
      <c r="F22" s="304"/>
      <c r="G22" s="306" t="s">
        <v>333</v>
      </c>
      <c r="H22" s="322">
        <v>8623.16</v>
      </c>
      <c r="I22" s="322">
        <v>23624</v>
      </c>
      <c r="J22" s="251">
        <v>23594.34</v>
      </c>
    </row>
    <row r="23" spans="1:10" ht="12.75">
      <c r="A23" s="304"/>
      <c r="B23" s="304"/>
      <c r="C23" s="304"/>
      <c r="D23" s="304"/>
      <c r="E23" s="304"/>
      <c r="F23" s="304"/>
      <c r="G23" s="306" t="s">
        <v>63</v>
      </c>
      <c r="H23" s="322"/>
      <c r="I23" s="322"/>
      <c r="J23" s="251"/>
    </row>
    <row r="24" spans="1:10" ht="22.5">
      <c r="A24" s="304"/>
      <c r="B24" s="304"/>
      <c r="C24" s="304"/>
      <c r="D24" s="304"/>
      <c r="E24" s="304"/>
      <c r="F24" s="304"/>
      <c r="G24" s="309" t="s">
        <v>64</v>
      </c>
      <c r="H24" s="322">
        <v>251239.64</v>
      </c>
      <c r="I24" s="322">
        <v>207704</v>
      </c>
      <c r="J24" s="251">
        <v>133701.29</v>
      </c>
    </row>
    <row r="25" spans="1:10" ht="34.5" thickBot="1">
      <c r="A25" s="313"/>
      <c r="B25" s="313"/>
      <c r="C25" s="313"/>
      <c r="D25" s="313"/>
      <c r="E25" s="313"/>
      <c r="F25" s="313"/>
      <c r="G25" s="314" t="s">
        <v>335</v>
      </c>
      <c r="H25" s="318"/>
      <c r="I25" s="318"/>
      <c r="J25" s="252"/>
    </row>
    <row r="26" spans="1:10" ht="22.5">
      <c r="A26" s="304"/>
      <c r="B26" s="320" t="s">
        <v>332</v>
      </c>
      <c r="C26" s="319" t="s">
        <v>378</v>
      </c>
      <c r="D26" s="319" t="s">
        <v>258</v>
      </c>
      <c r="E26" s="319">
        <v>720</v>
      </c>
      <c r="F26" s="319">
        <v>72095</v>
      </c>
      <c r="G26" s="319" t="s">
        <v>70</v>
      </c>
      <c r="H26" s="396">
        <v>85000</v>
      </c>
      <c r="I26" s="396">
        <v>84968</v>
      </c>
      <c r="J26" s="406">
        <f>SUM(J31)</f>
        <v>32400</v>
      </c>
    </row>
    <row r="27" spans="1:10" ht="22.5">
      <c r="A27" s="304"/>
      <c r="B27" s="315" t="s">
        <v>336</v>
      </c>
      <c r="C27" s="304"/>
      <c r="D27" s="304"/>
      <c r="E27" s="304"/>
      <c r="F27" s="304"/>
      <c r="G27" s="304" t="s">
        <v>308</v>
      </c>
      <c r="H27" s="322"/>
      <c r="I27" s="322"/>
      <c r="J27" s="274"/>
    </row>
    <row r="28" spans="1:10" ht="22.5">
      <c r="A28" s="304"/>
      <c r="B28" s="315" t="s">
        <v>337</v>
      </c>
      <c r="C28" s="304"/>
      <c r="D28" s="304"/>
      <c r="E28" s="304"/>
      <c r="F28" s="304"/>
      <c r="G28" s="306" t="s">
        <v>333</v>
      </c>
      <c r="H28" s="322"/>
      <c r="I28" s="322"/>
      <c r="J28" s="251"/>
    </row>
    <row r="29" spans="1:10" ht="33.75">
      <c r="A29" s="304" t="s">
        <v>8</v>
      </c>
      <c r="B29" s="317" t="s">
        <v>339</v>
      </c>
      <c r="C29" s="304"/>
      <c r="D29" s="304"/>
      <c r="E29" s="304"/>
      <c r="F29" s="304"/>
      <c r="G29" s="306" t="s">
        <v>63</v>
      </c>
      <c r="H29" s="322"/>
      <c r="I29" s="322"/>
      <c r="J29" s="251"/>
    </row>
    <row r="30" spans="1:10" ht="22.5">
      <c r="A30" s="304"/>
      <c r="B30" s="308"/>
      <c r="C30" s="304"/>
      <c r="D30" s="304"/>
      <c r="E30" s="304"/>
      <c r="F30" s="304"/>
      <c r="G30" s="309" t="s">
        <v>64</v>
      </c>
      <c r="H30" s="322"/>
      <c r="I30" s="322"/>
      <c r="J30" s="251"/>
    </row>
    <row r="31" spans="1:10" ht="12.75">
      <c r="A31" s="304"/>
      <c r="B31" s="315"/>
      <c r="C31" s="304"/>
      <c r="D31" s="304"/>
      <c r="E31" s="304"/>
      <c r="F31" s="304"/>
      <c r="G31" s="304" t="s">
        <v>309</v>
      </c>
      <c r="H31" s="322">
        <f>SUM(H26:H30)</f>
        <v>85000</v>
      </c>
      <c r="I31" s="322">
        <f>SUM(I26:I30)</f>
        <v>84968</v>
      </c>
      <c r="J31" s="322">
        <f>SUM(J32:J34)</f>
        <v>32400</v>
      </c>
    </row>
    <row r="32" spans="1:10" ht="12.75">
      <c r="A32" s="304"/>
      <c r="B32" s="304" t="s">
        <v>334</v>
      </c>
      <c r="C32" s="304"/>
      <c r="D32" s="304"/>
      <c r="E32" s="304"/>
      <c r="F32" s="304"/>
      <c r="G32" s="306" t="s">
        <v>333</v>
      </c>
      <c r="H32" s="322">
        <v>20000</v>
      </c>
      <c r="I32" s="322">
        <v>19968</v>
      </c>
      <c r="J32" s="251">
        <v>4860</v>
      </c>
    </row>
    <row r="33" spans="1:10" ht="12.75">
      <c r="A33" s="304"/>
      <c r="B33" s="304"/>
      <c r="C33" s="304"/>
      <c r="D33" s="304"/>
      <c r="E33" s="304"/>
      <c r="F33" s="304"/>
      <c r="G33" s="306" t="s">
        <v>63</v>
      </c>
      <c r="H33" s="322"/>
      <c r="I33" s="322"/>
      <c r="J33" s="251"/>
    </row>
    <row r="34" spans="1:10" ht="22.5">
      <c r="A34" s="304"/>
      <c r="B34" s="310"/>
      <c r="C34" s="304"/>
      <c r="D34" s="304"/>
      <c r="E34" s="304"/>
      <c r="F34" s="304"/>
      <c r="G34" s="309" t="s">
        <v>64</v>
      </c>
      <c r="H34" s="322">
        <f>SUM(I34)</f>
        <v>65000</v>
      </c>
      <c r="I34" s="329">
        <v>65000</v>
      </c>
      <c r="J34" s="251">
        <v>27540</v>
      </c>
    </row>
    <row r="35" spans="1:10" ht="34.5" thickBot="1">
      <c r="A35" s="313"/>
      <c r="B35" s="312"/>
      <c r="C35" s="313"/>
      <c r="D35" s="313"/>
      <c r="E35" s="313"/>
      <c r="F35" s="313"/>
      <c r="G35" s="314" t="s">
        <v>335</v>
      </c>
      <c r="H35" s="397"/>
      <c r="I35" s="398"/>
      <c r="J35" s="401"/>
    </row>
    <row r="36" spans="1:10" ht="12.75">
      <c r="A36" s="304"/>
      <c r="B36" s="320" t="s">
        <v>379</v>
      </c>
      <c r="C36" s="321" t="s">
        <v>348</v>
      </c>
      <c r="D36" s="304" t="s">
        <v>258</v>
      </c>
      <c r="E36" s="304">
        <v>921</v>
      </c>
      <c r="F36" s="304">
        <v>92195</v>
      </c>
      <c r="G36" s="404" t="s">
        <v>70</v>
      </c>
      <c r="H36" s="399">
        <f>SUM(H41)</f>
        <v>976859</v>
      </c>
      <c r="I36" s="406">
        <f>SUM(I41)</f>
        <v>676275</v>
      </c>
      <c r="J36" s="406">
        <f>SUM(J41)</f>
        <v>671956.74</v>
      </c>
    </row>
    <row r="37" spans="1:10" ht="12.75">
      <c r="A37" s="304"/>
      <c r="B37" s="315" t="s">
        <v>380</v>
      </c>
      <c r="C37" s="304"/>
      <c r="D37" s="304" t="s">
        <v>340</v>
      </c>
      <c r="E37" s="304"/>
      <c r="F37" s="304"/>
      <c r="G37" s="304" t="s">
        <v>308</v>
      </c>
      <c r="H37" s="329">
        <f>SUM(H38:H40)</f>
        <v>0</v>
      </c>
      <c r="I37" s="322">
        <f>SUM(I38:I40)</f>
        <v>0</v>
      </c>
      <c r="J37" s="251"/>
    </row>
    <row r="38" spans="1:10" ht="30.75" customHeight="1">
      <c r="A38" s="304"/>
      <c r="B38" s="315" t="s">
        <v>381</v>
      </c>
      <c r="C38" s="304"/>
      <c r="D38" s="304"/>
      <c r="E38" s="304"/>
      <c r="F38" s="304"/>
      <c r="G38" s="306" t="s">
        <v>333</v>
      </c>
      <c r="H38" s="322"/>
      <c r="I38" s="322"/>
      <c r="J38" s="333"/>
    </row>
    <row r="39" spans="1:10" ht="33.75">
      <c r="A39" s="304" t="s">
        <v>0</v>
      </c>
      <c r="B39" s="317" t="s">
        <v>347</v>
      </c>
      <c r="C39" s="304"/>
      <c r="D39" s="304"/>
      <c r="E39" s="304"/>
      <c r="F39" s="304"/>
      <c r="G39" s="306" t="s">
        <v>63</v>
      </c>
      <c r="H39" s="322"/>
      <c r="I39" s="322"/>
      <c r="J39" s="251"/>
    </row>
    <row r="40" spans="1:10" ht="22.5">
      <c r="A40" s="304"/>
      <c r="B40" s="308"/>
      <c r="C40" s="304"/>
      <c r="D40" s="304"/>
      <c r="E40" s="304"/>
      <c r="F40" s="304"/>
      <c r="G40" s="309" t="s">
        <v>64</v>
      </c>
      <c r="H40" s="322"/>
      <c r="I40" s="322"/>
      <c r="J40" s="251"/>
    </row>
    <row r="41" spans="1:10" ht="12.75">
      <c r="A41" s="304"/>
      <c r="B41" s="315"/>
      <c r="C41" s="304"/>
      <c r="D41" s="304"/>
      <c r="E41" s="304"/>
      <c r="F41" s="304"/>
      <c r="G41" s="304" t="s">
        <v>309</v>
      </c>
      <c r="H41" s="322">
        <f>SUM(H42:H44)</f>
        <v>976859</v>
      </c>
      <c r="I41" s="322">
        <f>SUM(I42:I44)</f>
        <v>676275</v>
      </c>
      <c r="J41" s="322">
        <f>SUM(J42:J44)</f>
        <v>671956.74</v>
      </c>
    </row>
    <row r="42" spans="1:10" ht="12.75">
      <c r="A42" s="304"/>
      <c r="B42" s="304" t="s">
        <v>334</v>
      </c>
      <c r="C42" s="304"/>
      <c r="D42" s="304"/>
      <c r="E42" s="304"/>
      <c r="F42" s="304"/>
      <c r="G42" s="306" t="s">
        <v>333</v>
      </c>
      <c r="H42" s="322">
        <v>476859</v>
      </c>
      <c r="I42" s="322">
        <v>235076</v>
      </c>
      <c r="J42" s="251">
        <v>233655.91</v>
      </c>
    </row>
    <row r="43" spans="1:10" ht="12.75">
      <c r="A43" s="304"/>
      <c r="B43" s="304"/>
      <c r="C43" s="304"/>
      <c r="D43" s="304"/>
      <c r="E43" s="304"/>
      <c r="F43" s="304"/>
      <c r="G43" s="306" t="s">
        <v>63</v>
      </c>
      <c r="H43" s="322"/>
      <c r="I43" s="329"/>
      <c r="J43" s="251"/>
    </row>
    <row r="44" spans="1:10" ht="22.5">
      <c r="A44" s="304"/>
      <c r="B44" s="310"/>
      <c r="C44" s="304"/>
      <c r="D44" s="304"/>
      <c r="E44" s="304"/>
      <c r="F44" s="304"/>
      <c r="G44" s="309" t="s">
        <v>64</v>
      </c>
      <c r="H44" s="322">
        <v>500000</v>
      </c>
      <c r="I44" s="329">
        <v>441199</v>
      </c>
      <c r="J44" s="251">
        <v>438300.83</v>
      </c>
    </row>
    <row r="45" spans="1:10" ht="34.5" thickBot="1">
      <c r="A45" s="313"/>
      <c r="B45" s="312"/>
      <c r="C45" s="313"/>
      <c r="D45" s="313"/>
      <c r="E45" s="313"/>
      <c r="F45" s="313"/>
      <c r="G45" s="314" t="s">
        <v>335</v>
      </c>
      <c r="H45" s="397"/>
      <c r="I45" s="398"/>
      <c r="J45" s="401"/>
    </row>
    <row r="46" spans="1:10" ht="12.75">
      <c r="A46" s="304"/>
      <c r="B46" s="315" t="s">
        <v>382</v>
      </c>
      <c r="C46" s="321" t="s">
        <v>342</v>
      </c>
      <c r="D46" s="304" t="s">
        <v>343</v>
      </c>
      <c r="E46" s="325" t="s">
        <v>383</v>
      </c>
      <c r="F46" s="325" t="s">
        <v>384</v>
      </c>
      <c r="G46" s="304" t="s">
        <v>70</v>
      </c>
      <c r="H46" s="323">
        <f>SUM(H47+H51)</f>
        <v>1265411</v>
      </c>
      <c r="I46" s="323">
        <f>SUM(I47+I51)</f>
        <v>350829</v>
      </c>
      <c r="J46" s="323">
        <f>SUM(J47+J51)</f>
        <v>308253.13</v>
      </c>
    </row>
    <row r="47" spans="1:10" ht="22.5">
      <c r="A47" s="304"/>
      <c r="B47" s="315" t="s">
        <v>385</v>
      </c>
      <c r="C47" s="304"/>
      <c r="D47" s="304" t="s">
        <v>386</v>
      </c>
      <c r="E47" s="304"/>
      <c r="F47" s="304"/>
      <c r="G47" s="304" t="s">
        <v>308</v>
      </c>
      <c r="H47" s="322">
        <f>SUM(H48:H50)</f>
        <v>1265411</v>
      </c>
      <c r="I47" s="322">
        <f>SUM(I48:I50)</f>
        <v>350829</v>
      </c>
      <c r="J47" s="322">
        <f>SUM(J48:J50)</f>
        <v>308253.13</v>
      </c>
    </row>
    <row r="48" spans="1:10" ht="20.25" customHeight="1">
      <c r="A48" s="304"/>
      <c r="B48" s="315" t="s">
        <v>387</v>
      </c>
      <c r="C48" s="304"/>
      <c r="D48" s="304"/>
      <c r="E48" s="304"/>
      <c r="F48" s="304"/>
      <c r="G48" s="306" t="s">
        <v>333</v>
      </c>
      <c r="H48" s="322">
        <v>190211</v>
      </c>
      <c r="I48" s="322">
        <v>58248</v>
      </c>
      <c r="J48" s="333">
        <v>56120.41</v>
      </c>
    </row>
    <row r="49" spans="1:10" ht="12.75">
      <c r="A49" s="304" t="s">
        <v>80</v>
      </c>
      <c r="B49" s="317" t="s">
        <v>388</v>
      </c>
      <c r="C49" s="304"/>
      <c r="D49" s="304"/>
      <c r="E49" s="304"/>
      <c r="F49" s="304"/>
      <c r="G49" s="306" t="s">
        <v>63</v>
      </c>
      <c r="H49" s="322"/>
      <c r="I49" s="322"/>
      <c r="J49" s="251"/>
    </row>
    <row r="50" spans="1:10" ht="22.5">
      <c r="A50" s="304"/>
      <c r="B50" s="308"/>
      <c r="C50" s="304"/>
      <c r="D50" s="304"/>
      <c r="E50" s="304"/>
      <c r="F50" s="304"/>
      <c r="G50" s="309" t="s">
        <v>64</v>
      </c>
      <c r="H50" s="322">
        <v>1075200</v>
      </c>
      <c r="I50" s="322">
        <v>292581</v>
      </c>
      <c r="J50" s="251">
        <v>252132.72</v>
      </c>
    </row>
    <row r="51" spans="1:10" ht="12.75">
      <c r="A51" s="304"/>
      <c r="B51" s="315"/>
      <c r="C51" s="304"/>
      <c r="D51" s="304"/>
      <c r="E51" s="304" t="s">
        <v>341</v>
      </c>
      <c r="F51" s="304"/>
      <c r="G51" s="304" t="s">
        <v>309</v>
      </c>
      <c r="H51" s="322">
        <f>SUM(H52:H54)</f>
        <v>0</v>
      </c>
      <c r="I51" s="322">
        <f>SUM(I52:I54)</f>
        <v>0</v>
      </c>
      <c r="J51" s="251"/>
    </row>
    <row r="52" spans="1:10" ht="12.75">
      <c r="A52" s="304"/>
      <c r="B52" s="304" t="s">
        <v>334</v>
      </c>
      <c r="C52" s="304"/>
      <c r="D52" s="304"/>
      <c r="E52" s="304"/>
      <c r="F52" s="304"/>
      <c r="G52" s="306" t="s">
        <v>333</v>
      </c>
      <c r="H52" s="322"/>
      <c r="I52" s="322"/>
      <c r="J52" s="251"/>
    </row>
    <row r="53" spans="1:10" ht="12.75">
      <c r="A53" s="304"/>
      <c r="B53" s="304"/>
      <c r="C53" s="304"/>
      <c r="D53" s="304"/>
      <c r="E53" s="304"/>
      <c r="F53" s="304"/>
      <c r="G53" s="306" t="s">
        <v>63</v>
      </c>
      <c r="H53" s="322"/>
      <c r="I53" s="329"/>
      <c r="J53" s="251"/>
    </row>
    <row r="54" spans="1:10" ht="22.5">
      <c r="A54" s="304"/>
      <c r="B54" s="310"/>
      <c r="C54" s="304"/>
      <c r="D54" s="304"/>
      <c r="E54" s="304"/>
      <c r="F54" s="304"/>
      <c r="G54" s="309" t="s">
        <v>64</v>
      </c>
      <c r="H54" s="316"/>
      <c r="I54" s="402"/>
      <c r="J54" s="251"/>
    </row>
    <row r="55" spans="1:10" ht="34.5" thickBot="1">
      <c r="A55" s="313"/>
      <c r="B55" s="313"/>
      <c r="C55" s="313"/>
      <c r="D55" s="313"/>
      <c r="E55" s="313"/>
      <c r="F55" s="313"/>
      <c r="G55" s="314" t="s">
        <v>335</v>
      </c>
      <c r="H55" s="318"/>
      <c r="I55" s="318"/>
      <c r="J55" s="401"/>
    </row>
    <row r="56" spans="1:10" ht="12.75">
      <c r="A56" s="304"/>
      <c r="B56" s="315" t="s">
        <v>382</v>
      </c>
      <c r="C56" s="321" t="s">
        <v>389</v>
      </c>
      <c r="D56" s="319" t="s">
        <v>258</v>
      </c>
      <c r="E56" s="304">
        <v>853</v>
      </c>
      <c r="F56" s="304">
        <v>85395</v>
      </c>
      <c r="G56" s="304" t="s">
        <v>70</v>
      </c>
      <c r="H56" s="323">
        <f>SUM(H57+H61)</f>
        <v>571113</v>
      </c>
      <c r="I56" s="323">
        <f>SUM(I57+I61)</f>
        <v>276206</v>
      </c>
      <c r="J56" s="323">
        <f>SUM(J57+J61)</f>
        <v>239067.03000000003</v>
      </c>
    </row>
    <row r="57" spans="1:10" ht="22.5">
      <c r="A57" s="304"/>
      <c r="B57" s="315" t="s">
        <v>390</v>
      </c>
      <c r="C57" s="304"/>
      <c r="D57" s="328"/>
      <c r="E57" s="304"/>
      <c r="F57" s="304"/>
      <c r="G57" s="304" t="s">
        <v>308</v>
      </c>
      <c r="H57" s="322">
        <f>SUM(H58:H60)</f>
        <v>533113</v>
      </c>
      <c r="I57" s="322">
        <f>SUM(I58:I60)</f>
        <v>276206</v>
      </c>
      <c r="J57" s="322">
        <f>SUM(J58:J60)</f>
        <v>239067.03000000003</v>
      </c>
    </row>
    <row r="58" spans="1:10" ht="33.75">
      <c r="A58" s="304"/>
      <c r="B58" s="315" t="s">
        <v>391</v>
      </c>
      <c r="C58" s="304"/>
      <c r="D58" s="304"/>
      <c r="E58" s="304"/>
      <c r="F58" s="304"/>
      <c r="G58" s="306" t="s">
        <v>333</v>
      </c>
      <c r="H58" s="322"/>
      <c r="I58" s="322"/>
      <c r="J58" s="250"/>
    </row>
    <row r="59" spans="1:10" ht="12.75">
      <c r="A59" s="304" t="s">
        <v>83</v>
      </c>
      <c r="B59" s="317" t="s">
        <v>392</v>
      </c>
      <c r="C59" s="304"/>
      <c r="D59" s="304"/>
      <c r="E59" s="304"/>
      <c r="F59" s="304"/>
      <c r="G59" s="306" t="s">
        <v>63</v>
      </c>
      <c r="H59" s="322">
        <v>79966.95</v>
      </c>
      <c r="I59" s="322">
        <v>41431</v>
      </c>
      <c r="J59" s="250">
        <v>35859.83</v>
      </c>
    </row>
    <row r="60" spans="1:10" ht="22.5">
      <c r="A60" s="304"/>
      <c r="B60" s="304"/>
      <c r="C60" s="304"/>
      <c r="D60" s="304"/>
      <c r="E60" s="304"/>
      <c r="F60" s="304"/>
      <c r="G60" s="309" t="s">
        <v>64</v>
      </c>
      <c r="H60" s="322">
        <v>453146.05</v>
      </c>
      <c r="I60" s="322">
        <v>234775</v>
      </c>
      <c r="J60" s="250">
        <v>203207.2</v>
      </c>
    </row>
    <row r="61" spans="1:10" ht="12.75">
      <c r="A61" s="304"/>
      <c r="B61" s="304"/>
      <c r="C61" s="304"/>
      <c r="D61" s="304"/>
      <c r="E61" s="304"/>
      <c r="F61" s="304"/>
      <c r="G61" s="304" t="s">
        <v>309</v>
      </c>
      <c r="H61" s="316">
        <f>SUM(H62:H64)</f>
        <v>38000</v>
      </c>
      <c r="I61" s="316">
        <f>SUM(I62:I64)</f>
        <v>0</v>
      </c>
      <c r="J61" s="251">
        <v>0</v>
      </c>
    </row>
    <row r="62" spans="1:10" ht="12.75">
      <c r="A62" s="304"/>
      <c r="B62" s="304"/>
      <c r="C62" s="304"/>
      <c r="D62" s="304"/>
      <c r="E62" s="304"/>
      <c r="F62" s="304"/>
      <c r="G62" s="306" t="s">
        <v>333</v>
      </c>
      <c r="H62" s="316"/>
      <c r="I62" s="316"/>
      <c r="J62" s="251"/>
    </row>
    <row r="63" spans="1:10" ht="12.75">
      <c r="A63" s="304"/>
      <c r="B63" s="304"/>
      <c r="C63" s="304"/>
      <c r="D63" s="304"/>
      <c r="E63" s="304"/>
      <c r="F63" s="304"/>
      <c r="G63" s="306" t="s">
        <v>63</v>
      </c>
      <c r="H63" s="316">
        <v>5700</v>
      </c>
      <c r="I63" s="316">
        <v>0</v>
      </c>
      <c r="J63" s="251">
        <v>0</v>
      </c>
    </row>
    <row r="64" spans="1:10" ht="22.5">
      <c r="A64" s="304"/>
      <c r="B64" s="310"/>
      <c r="C64" s="304"/>
      <c r="D64" s="304"/>
      <c r="E64" s="304"/>
      <c r="F64" s="304"/>
      <c r="G64" s="309" t="s">
        <v>64</v>
      </c>
      <c r="H64" s="316">
        <v>32300</v>
      </c>
      <c r="I64" s="402">
        <v>0</v>
      </c>
      <c r="J64" s="405">
        <v>0</v>
      </c>
    </row>
    <row r="65" spans="1:10" ht="34.5" thickBot="1">
      <c r="A65" s="313"/>
      <c r="B65" s="313"/>
      <c r="C65" s="313"/>
      <c r="D65" s="313"/>
      <c r="E65" s="313"/>
      <c r="F65" s="313"/>
      <c r="G65" s="314" t="s">
        <v>335</v>
      </c>
      <c r="H65" s="318"/>
      <c r="I65" s="318"/>
      <c r="J65" s="401"/>
    </row>
    <row r="66" spans="1:10" ht="12.75">
      <c r="A66" s="304"/>
      <c r="B66" s="315" t="s">
        <v>393</v>
      </c>
      <c r="C66" s="321">
        <v>2014</v>
      </c>
      <c r="D66" s="319" t="s">
        <v>258</v>
      </c>
      <c r="E66" s="304">
        <v>853</v>
      </c>
      <c r="F66" s="304">
        <v>85395</v>
      </c>
      <c r="G66" s="304" t="s">
        <v>70</v>
      </c>
      <c r="H66" s="323">
        <f>SUM(H67+H71)</f>
        <v>47535</v>
      </c>
      <c r="I66" s="323">
        <f>SUM(I67+I71)</f>
        <v>47535</v>
      </c>
      <c r="J66" s="323">
        <f>SUM(J67+J71)</f>
        <v>46926.15</v>
      </c>
    </row>
    <row r="67" spans="1:10" ht="22.5">
      <c r="A67" s="304"/>
      <c r="B67" s="315" t="s">
        <v>390</v>
      </c>
      <c r="C67" s="304"/>
      <c r="D67" s="328"/>
      <c r="E67" s="304"/>
      <c r="F67" s="304"/>
      <c r="G67" s="304" t="s">
        <v>308</v>
      </c>
      <c r="H67" s="322">
        <f>SUM(H68:H70)</f>
        <v>47535</v>
      </c>
      <c r="I67" s="322">
        <f>SUM(I68:I70)</f>
        <v>47535</v>
      </c>
      <c r="J67" s="322">
        <f>SUM(J68:J70)</f>
        <v>46926.15</v>
      </c>
    </row>
    <row r="68" spans="1:10" ht="18.75" customHeight="1">
      <c r="A68" s="304"/>
      <c r="B68" s="315" t="s">
        <v>381</v>
      </c>
      <c r="C68" s="304"/>
      <c r="D68" s="304"/>
      <c r="E68" s="304"/>
      <c r="F68" s="304"/>
      <c r="G68" s="306" t="s">
        <v>333</v>
      </c>
      <c r="H68" s="322">
        <v>15671</v>
      </c>
      <c r="I68" s="322">
        <v>15671</v>
      </c>
      <c r="J68" s="251">
        <v>15458.15</v>
      </c>
    </row>
    <row r="69" spans="1:10" ht="22.5">
      <c r="A69" s="304" t="s">
        <v>86</v>
      </c>
      <c r="B69" s="317" t="s">
        <v>394</v>
      </c>
      <c r="C69" s="304"/>
      <c r="D69" s="304"/>
      <c r="E69" s="304"/>
      <c r="F69" s="304"/>
      <c r="G69" s="306" t="s">
        <v>63</v>
      </c>
      <c r="H69" s="322"/>
      <c r="I69" s="322"/>
      <c r="J69" s="331"/>
    </row>
    <row r="70" spans="1:10" ht="22.5">
      <c r="A70" s="304"/>
      <c r="B70" s="304"/>
      <c r="C70" s="304"/>
      <c r="D70" s="304"/>
      <c r="E70" s="304"/>
      <c r="F70" s="304"/>
      <c r="G70" s="309" t="s">
        <v>64</v>
      </c>
      <c r="H70" s="322">
        <v>31864</v>
      </c>
      <c r="I70" s="322">
        <v>31864</v>
      </c>
      <c r="J70" s="251">
        <v>31468</v>
      </c>
    </row>
    <row r="71" spans="1:10" ht="12.75">
      <c r="A71" s="304"/>
      <c r="B71" s="304"/>
      <c r="C71" s="304"/>
      <c r="D71" s="304"/>
      <c r="E71" s="304"/>
      <c r="F71" s="304"/>
      <c r="G71" s="304" t="s">
        <v>309</v>
      </c>
      <c r="H71" s="316"/>
      <c r="I71" s="316">
        <f>SUM(I72:I74)</f>
        <v>0</v>
      </c>
      <c r="J71" s="44"/>
    </row>
    <row r="72" spans="1:10" ht="12.75">
      <c r="A72" s="304"/>
      <c r="B72" s="304"/>
      <c r="C72" s="304"/>
      <c r="D72" s="304"/>
      <c r="E72" s="304"/>
      <c r="F72" s="304"/>
      <c r="G72" s="306" t="s">
        <v>333</v>
      </c>
      <c r="H72" s="316"/>
      <c r="I72" s="316"/>
      <c r="J72" s="251"/>
    </row>
    <row r="73" spans="1:10" ht="12.75">
      <c r="A73" s="304"/>
      <c r="B73" s="304"/>
      <c r="C73" s="304"/>
      <c r="D73" s="304"/>
      <c r="E73" s="304"/>
      <c r="F73" s="304"/>
      <c r="G73" s="306" t="s">
        <v>63</v>
      </c>
      <c r="H73" s="316"/>
      <c r="I73" s="316"/>
      <c r="J73" s="44"/>
    </row>
    <row r="74" spans="1:10" ht="22.5">
      <c r="A74" s="304"/>
      <c r="B74" s="304"/>
      <c r="C74" s="304"/>
      <c r="D74" s="304"/>
      <c r="E74" s="304"/>
      <c r="F74" s="304"/>
      <c r="G74" s="309" t="s">
        <v>64</v>
      </c>
      <c r="H74" s="316"/>
      <c r="I74" s="316"/>
      <c r="J74" s="44"/>
    </row>
    <row r="75" spans="1:10" ht="34.5" thickBot="1">
      <c r="A75" s="313"/>
      <c r="B75" s="313"/>
      <c r="C75" s="313"/>
      <c r="D75" s="313"/>
      <c r="E75" s="313"/>
      <c r="F75" s="313"/>
      <c r="G75" s="314" t="s">
        <v>335</v>
      </c>
      <c r="H75" s="318"/>
      <c r="I75" s="318"/>
      <c r="J75" s="249"/>
    </row>
    <row r="76" spans="1:10" ht="16.5" customHeight="1">
      <c r="A76" s="304"/>
      <c r="B76" s="315" t="s">
        <v>382</v>
      </c>
      <c r="C76" s="321">
        <v>2014</v>
      </c>
      <c r="D76" s="304"/>
      <c r="E76" s="304">
        <v>853</v>
      </c>
      <c r="F76" s="304">
        <v>85395</v>
      </c>
      <c r="G76" s="304" t="s">
        <v>70</v>
      </c>
      <c r="H76" s="323">
        <f>SUM(H77+H81)</f>
        <v>38605</v>
      </c>
      <c r="I76" s="323">
        <f>SUM(I77+I81)</f>
        <v>38605</v>
      </c>
      <c r="J76" s="323">
        <f>SUM(J77+J81)</f>
        <v>38605</v>
      </c>
    </row>
    <row r="77" spans="1:10" ht="22.5">
      <c r="A77" s="304"/>
      <c r="B77" s="315" t="s">
        <v>390</v>
      </c>
      <c r="C77" s="304"/>
      <c r="D77" s="328"/>
      <c r="E77" s="304"/>
      <c r="F77" s="304"/>
      <c r="G77" s="304" t="s">
        <v>308</v>
      </c>
      <c r="H77" s="322">
        <f>SUM(H78:H80)</f>
        <v>38605</v>
      </c>
      <c r="I77" s="322">
        <f>SUM(I78:I80)</f>
        <v>38605</v>
      </c>
      <c r="J77" s="322">
        <f>SUM(J78:J80)</f>
        <v>38605</v>
      </c>
    </row>
    <row r="78" spans="1:10" ht="22.5">
      <c r="A78" s="304"/>
      <c r="B78" s="315" t="s">
        <v>381</v>
      </c>
      <c r="C78" s="304"/>
      <c r="D78" s="304"/>
      <c r="E78" s="304"/>
      <c r="F78" s="304"/>
      <c r="G78" s="306" t="s">
        <v>333</v>
      </c>
      <c r="H78" s="322">
        <v>7721</v>
      </c>
      <c r="I78" s="322">
        <v>7721</v>
      </c>
      <c r="J78" s="44">
        <v>7721</v>
      </c>
    </row>
    <row r="79" spans="1:10" ht="22.5">
      <c r="A79" s="304" t="s">
        <v>89</v>
      </c>
      <c r="B79" s="317" t="s">
        <v>395</v>
      </c>
      <c r="C79" s="304"/>
      <c r="D79" s="304"/>
      <c r="E79" s="304"/>
      <c r="F79" s="304"/>
      <c r="G79" s="306" t="s">
        <v>63</v>
      </c>
      <c r="H79" s="322"/>
      <c r="I79" s="322"/>
      <c r="J79" s="44"/>
    </row>
    <row r="80" spans="1:10" ht="22.5">
      <c r="A80" s="304"/>
      <c r="B80" s="304"/>
      <c r="C80" s="304"/>
      <c r="D80" s="304"/>
      <c r="E80" s="304"/>
      <c r="F80" s="304"/>
      <c r="G80" s="309" t="s">
        <v>64</v>
      </c>
      <c r="H80" s="322">
        <v>30884</v>
      </c>
      <c r="I80" s="322">
        <v>30884</v>
      </c>
      <c r="J80" s="44">
        <v>30884</v>
      </c>
    </row>
    <row r="81" spans="1:10" ht="12.75">
      <c r="A81" s="304"/>
      <c r="B81" s="304"/>
      <c r="C81" s="304"/>
      <c r="D81" s="304"/>
      <c r="E81" s="304"/>
      <c r="F81" s="304"/>
      <c r="G81" s="304" t="s">
        <v>309</v>
      </c>
      <c r="H81" s="316"/>
      <c r="I81" s="316"/>
      <c r="J81" s="44"/>
    </row>
    <row r="82" spans="1:10" ht="12.75">
      <c r="A82" s="304"/>
      <c r="B82" s="304"/>
      <c r="C82" s="304"/>
      <c r="D82" s="304"/>
      <c r="E82" s="304"/>
      <c r="F82" s="304"/>
      <c r="G82" s="306" t="s">
        <v>333</v>
      </c>
      <c r="H82" s="316"/>
      <c r="I82" s="316"/>
      <c r="J82" s="44"/>
    </row>
    <row r="83" spans="1:10" ht="12.75">
      <c r="A83" s="304"/>
      <c r="B83" s="304"/>
      <c r="C83" s="304"/>
      <c r="D83" s="304"/>
      <c r="E83" s="304"/>
      <c r="F83" s="304"/>
      <c r="G83" s="306" t="s">
        <v>63</v>
      </c>
      <c r="H83" s="316"/>
      <c r="I83" s="316"/>
      <c r="J83" s="44"/>
    </row>
    <row r="84" spans="1:10" ht="22.5">
      <c r="A84" s="304"/>
      <c r="B84" s="304"/>
      <c r="C84" s="304"/>
      <c r="D84" s="304"/>
      <c r="E84" s="304"/>
      <c r="F84" s="304"/>
      <c r="G84" s="309" t="s">
        <v>64</v>
      </c>
      <c r="H84" s="316"/>
      <c r="I84" s="316"/>
      <c r="J84" s="44"/>
    </row>
    <row r="85" spans="1:10" ht="34.5" thickBot="1">
      <c r="A85" s="313"/>
      <c r="B85" s="313"/>
      <c r="C85" s="313"/>
      <c r="D85" s="313"/>
      <c r="E85" s="313"/>
      <c r="F85" s="313"/>
      <c r="G85" s="314" t="s">
        <v>335</v>
      </c>
      <c r="H85" s="318"/>
      <c r="I85" s="318"/>
      <c r="J85" s="249"/>
    </row>
    <row r="86" spans="1:10" ht="12.75">
      <c r="A86" s="304"/>
      <c r="B86" s="315" t="s">
        <v>382</v>
      </c>
      <c r="C86" s="321">
        <v>2014</v>
      </c>
      <c r="D86" s="319" t="s">
        <v>258</v>
      </c>
      <c r="E86" s="304">
        <v>853</v>
      </c>
      <c r="F86" s="304">
        <v>85395</v>
      </c>
      <c r="G86" s="304" t="s">
        <v>70</v>
      </c>
      <c r="H86" s="323">
        <f>SUM(H87+H91)</f>
        <v>46867.95</v>
      </c>
      <c r="I86" s="323">
        <f>SUM(I87+I91)</f>
        <v>46867.95</v>
      </c>
      <c r="J86" s="323">
        <f>SUM(J87+J91)</f>
        <v>40943.63</v>
      </c>
    </row>
    <row r="87" spans="1:10" ht="22.5">
      <c r="A87" s="304"/>
      <c r="B87" s="315" t="s">
        <v>390</v>
      </c>
      <c r="C87" s="304"/>
      <c r="D87" s="328"/>
      <c r="E87" s="304"/>
      <c r="F87" s="304"/>
      <c r="G87" s="304" t="s">
        <v>308</v>
      </c>
      <c r="H87" s="322">
        <f>SUM(H88:H90)</f>
        <v>46867.95</v>
      </c>
      <c r="I87" s="322">
        <f>SUM(I88:I90)</f>
        <v>46867.95</v>
      </c>
      <c r="J87" s="322">
        <f>SUM(J88:J90)</f>
        <v>40943.63</v>
      </c>
    </row>
    <row r="88" spans="1:10" ht="22.5">
      <c r="A88" s="304"/>
      <c r="B88" s="315" t="s">
        <v>396</v>
      </c>
      <c r="C88" s="304"/>
      <c r="D88" s="304"/>
      <c r="E88" s="304"/>
      <c r="F88" s="304"/>
      <c r="G88" s="306" t="s">
        <v>333</v>
      </c>
      <c r="H88" s="322">
        <v>16333.61</v>
      </c>
      <c r="I88" s="322">
        <v>16333.61</v>
      </c>
      <c r="J88" s="251">
        <v>12878.51</v>
      </c>
    </row>
    <row r="89" spans="1:10" ht="22.5">
      <c r="A89" s="304" t="s">
        <v>91</v>
      </c>
      <c r="B89" s="317" t="s">
        <v>397</v>
      </c>
      <c r="C89" s="304"/>
      <c r="D89" s="304"/>
      <c r="E89" s="304"/>
      <c r="F89" s="304"/>
      <c r="G89" s="306" t="s">
        <v>63</v>
      </c>
      <c r="H89" s="322"/>
      <c r="I89" s="322"/>
      <c r="J89" s="251"/>
    </row>
    <row r="90" spans="1:10" ht="22.5">
      <c r="A90" s="304"/>
      <c r="B90" s="304"/>
      <c r="C90" s="304"/>
      <c r="D90" s="304"/>
      <c r="E90" s="304"/>
      <c r="F90" s="304"/>
      <c r="G90" s="309" t="s">
        <v>64</v>
      </c>
      <c r="H90" s="322">
        <v>30534.34</v>
      </c>
      <c r="I90" s="322">
        <v>30534.34</v>
      </c>
      <c r="J90" s="251">
        <v>28065.12</v>
      </c>
    </row>
    <row r="91" spans="1:10" ht="12.75">
      <c r="A91" s="304"/>
      <c r="B91" s="304"/>
      <c r="C91" s="304"/>
      <c r="D91" s="304"/>
      <c r="E91" s="304"/>
      <c r="F91" s="304"/>
      <c r="G91" s="304" t="s">
        <v>309</v>
      </c>
      <c r="H91" s="316"/>
      <c r="I91" s="316"/>
      <c r="J91" s="44"/>
    </row>
    <row r="92" spans="1:10" ht="12.75">
      <c r="A92" s="304"/>
      <c r="B92" s="304"/>
      <c r="C92" s="304"/>
      <c r="D92" s="304"/>
      <c r="E92" s="304"/>
      <c r="F92" s="304"/>
      <c r="G92" s="306" t="s">
        <v>333</v>
      </c>
      <c r="H92" s="316"/>
      <c r="I92" s="316"/>
      <c r="J92" s="44"/>
    </row>
    <row r="93" spans="1:10" ht="12.75">
      <c r="A93" s="304"/>
      <c r="B93" s="304"/>
      <c r="C93" s="304"/>
      <c r="D93" s="304"/>
      <c r="E93" s="304"/>
      <c r="F93" s="304"/>
      <c r="G93" s="306" t="s">
        <v>63</v>
      </c>
      <c r="H93" s="316"/>
      <c r="I93" s="316"/>
      <c r="J93" s="44"/>
    </row>
    <row r="94" spans="1:10" ht="22.5">
      <c r="A94" s="304"/>
      <c r="B94" s="304"/>
      <c r="C94" s="304"/>
      <c r="D94" s="304"/>
      <c r="E94" s="304"/>
      <c r="F94" s="304"/>
      <c r="G94" s="309" t="s">
        <v>64</v>
      </c>
      <c r="H94" s="316"/>
      <c r="I94" s="316"/>
      <c r="J94" s="44"/>
    </row>
    <row r="95" spans="1:10" ht="34.5" thickBot="1">
      <c r="A95" s="313"/>
      <c r="B95" s="313"/>
      <c r="C95" s="313"/>
      <c r="D95" s="313"/>
      <c r="E95" s="313"/>
      <c r="F95" s="313"/>
      <c r="G95" s="314" t="s">
        <v>335</v>
      </c>
      <c r="H95" s="318"/>
      <c r="I95" s="318"/>
      <c r="J95" s="249"/>
    </row>
    <row r="96" spans="1:10" ht="12.75">
      <c r="A96" s="304"/>
      <c r="B96" s="315" t="s">
        <v>398</v>
      </c>
      <c r="C96" s="321">
        <v>2014</v>
      </c>
      <c r="D96" s="319" t="s">
        <v>258</v>
      </c>
      <c r="E96" s="304">
        <v>853</v>
      </c>
      <c r="F96" s="304">
        <v>85395</v>
      </c>
      <c r="G96" s="304" t="s">
        <v>70</v>
      </c>
      <c r="H96" s="323">
        <f>SUM(H97+H101)</f>
        <v>112589.72</v>
      </c>
      <c r="I96" s="323">
        <f>SUM(I97+I101)</f>
        <v>112590</v>
      </c>
      <c r="J96" s="323">
        <f>SUM(J97+J101)</f>
        <v>111988.44</v>
      </c>
    </row>
    <row r="97" spans="1:10" ht="12.75">
      <c r="A97" s="304"/>
      <c r="B97" s="315" t="s">
        <v>399</v>
      </c>
      <c r="C97" s="304"/>
      <c r="D97" s="328"/>
      <c r="E97" s="304"/>
      <c r="F97" s="304"/>
      <c r="G97" s="304" t="s">
        <v>308</v>
      </c>
      <c r="H97" s="322"/>
      <c r="I97" s="322"/>
      <c r="J97" s="44"/>
    </row>
    <row r="98" spans="1:10" ht="22.5">
      <c r="A98" s="304"/>
      <c r="B98" s="315" t="s">
        <v>396</v>
      </c>
      <c r="C98" s="304"/>
      <c r="D98" s="304"/>
      <c r="E98" s="304"/>
      <c r="F98" s="304"/>
      <c r="G98" s="306" t="s">
        <v>333</v>
      </c>
      <c r="H98" s="322"/>
      <c r="I98" s="322"/>
      <c r="J98" s="44"/>
    </row>
    <row r="99" spans="1:10" ht="22.5">
      <c r="A99" s="304" t="s">
        <v>414</v>
      </c>
      <c r="B99" s="317" t="s">
        <v>400</v>
      </c>
      <c r="C99" s="304"/>
      <c r="D99" s="304"/>
      <c r="E99" s="304"/>
      <c r="F99" s="304"/>
      <c r="G99" s="306" t="s">
        <v>63</v>
      </c>
      <c r="H99" s="322"/>
      <c r="I99" s="322"/>
      <c r="J99" s="44"/>
    </row>
    <row r="100" spans="1:10" ht="22.5">
      <c r="A100" s="304"/>
      <c r="B100" s="304"/>
      <c r="C100" s="304"/>
      <c r="D100" s="304"/>
      <c r="E100" s="304"/>
      <c r="F100" s="304"/>
      <c r="G100" s="309" t="s">
        <v>64</v>
      </c>
      <c r="H100" s="322"/>
      <c r="I100" s="322"/>
      <c r="J100" s="44"/>
    </row>
    <row r="101" spans="1:10" ht="12.75">
      <c r="A101" s="304"/>
      <c r="B101" s="304"/>
      <c r="C101" s="304"/>
      <c r="D101" s="304"/>
      <c r="E101" s="304"/>
      <c r="F101" s="304"/>
      <c r="G101" s="304" t="s">
        <v>309</v>
      </c>
      <c r="H101" s="322">
        <f>SUM(H102:H104)</f>
        <v>112589.72</v>
      </c>
      <c r="I101" s="322">
        <f>SUM(I102:I104)</f>
        <v>112590</v>
      </c>
      <c r="J101" s="322">
        <f>SUM(J102:J104)</f>
        <v>111988.44</v>
      </c>
    </row>
    <row r="102" spans="1:10" ht="12.75">
      <c r="A102" s="304"/>
      <c r="B102" s="304"/>
      <c r="C102" s="304"/>
      <c r="D102" s="304"/>
      <c r="E102" s="304"/>
      <c r="F102" s="304"/>
      <c r="G102" s="306" t="s">
        <v>333</v>
      </c>
      <c r="H102" s="322">
        <v>39256.72</v>
      </c>
      <c r="I102" s="322">
        <v>39257</v>
      </c>
      <c r="J102" s="44">
        <v>39150.43</v>
      </c>
    </row>
    <row r="103" spans="1:10" ht="12.75">
      <c r="A103" s="304"/>
      <c r="B103" s="304"/>
      <c r="C103" s="304"/>
      <c r="D103" s="304"/>
      <c r="E103" s="304"/>
      <c r="F103" s="304"/>
      <c r="G103" s="306" t="s">
        <v>63</v>
      </c>
      <c r="H103" s="322"/>
      <c r="I103" s="322"/>
      <c r="J103" s="44"/>
    </row>
    <row r="104" spans="1:10" ht="22.5">
      <c r="A104" s="304"/>
      <c r="B104" s="304"/>
      <c r="C104" s="304"/>
      <c r="D104" s="304"/>
      <c r="E104" s="304"/>
      <c r="F104" s="304"/>
      <c r="G104" s="309" t="s">
        <v>64</v>
      </c>
      <c r="H104" s="322">
        <v>73333</v>
      </c>
      <c r="I104" s="322">
        <v>73333</v>
      </c>
      <c r="J104" s="44">
        <v>72838.01</v>
      </c>
    </row>
    <row r="105" spans="1:10" ht="34.5" thickBot="1">
      <c r="A105" s="313"/>
      <c r="B105" s="313"/>
      <c r="C105" s="313"/>
      <c r="D105" s="313"/>
      <c r="E105" s="313"/>
      <c r="F105" s="313"/>
      <c r="G105" s="314" t="s">
        <v>335</v>
      </c>
      <c r="H105" s="397"/>
      <c r="I105" s="397"/>
      <c r="J105" s="249"/>
    </row>
    <row r="106" spans="1:10" ht="12.75">
      <c r="A106" s="304"/>
      <c r="B106" s="315" t="s">
        <v>401</v>
      </c>
      <c r="C106" s="321">
        <v>2014</v>
      </c>
      <c r="D106" s="319" t="s">
        <v>258</v>
      </c>
      <c r="E106" s="304"/>
      <c r="F106" s="304"/>
      <c r="G106" s="304" t="s">
        <v>70</v>
      </c>
      <c r="H106" s="323">
        <f>SUM(H107)</f>
        <v>147726</v>
      </c>
      <c r="I106" s="323">
        <f>SUM(I107)</f>
        <v>146404</v>
      </c>
      <c r="J106" s="323">
        <f>SUM(J107)</f>
        <v>140057.93</v>
      </c>
    </row>
    <row r="107" spans="1:10" ht="12.75">
      <c r="A107" s="304"/>
      <c r="B107" s="315" t="s">
        <v>402</v>
      </c>
      <c r="C107" s="304"/>
      <c r="D107" s="328"/>
      <c r="E107" s="304"/>
      <c r="F107" s="304"/>
      <c r="G107" s="304" t="s">
        <v>308</v>
      </c>
      <c r="H107" s="323">
        <f>SUM(H108:H110)</f>
        <v>147726</v>
      </c>
      <c r="I107" s="323">
        <f>SUM(I108:I110)</f>
        <v>146404</v>
      </c>
      <c r="J107" s="323">
        <f>SUM(J108:J110)</f>
        <v>140057.93</v>
      </c>
    </row>
    <row r="108" spans="1:10" ht="22.5">
      <c r="A108" s="304"/>
      <c r="B108" s="315" t="s">
        <v>403</v>
      </c>
      <c r="C108" s="304"/>
      <c r="D108" s="304"/>
      <c r="E108" s="304">
        <v>852</v>
      </c>
      <c r="F108" s="304">
        <v>85214</v>
      </c>
      <c r="G108" s="306" t="s">
        <v>333</v>
      </c>
      <c r="H108" s="322">
        <v>16695</v>
      </c>
      <c r="I108" s="322">
        <v>15373</v>
      </c>
      <c r="J108" s="251">
        <v>15373</v>
      </c>
    </row>
    <row r="109" spans="1:10" ht="12.75">
      <c r="A109" s="304" t="s">
        <v>415</v>
      </c>
      <c r="B109" s="317" t="s">
        <v>404</v>
      </c>
      <c r="C109" s="304"/>
      <c r="D109" s="304"/>
      <c r="E109" s="304">
        <v>853</v>
      </c>
      <c r="F109" s="304">
        <v>85395</v>
      </c>
      <c r="G109" s="306" t="s">
        <v>63</v>
      </c>
      <c r="H109" s="322">
        <v>6590.86</v>
      </c>
      <c r="I109" s="322">
        <v>6587.6</v>
      </c>
      <c r="J109" s="251">
        <v>6271.73</v>
      </c>
    </row>
    <row r="110" spans="1:10" ht="22.5">
      <c r="A110" s="304"/>
      <c r="B110" s="304"/>
      <c r="C110" s="304"/>
      <c r="D110" s="304"/>
      <c r="E110" s="304">
        <v>853</v>
      </c>
      <c r="F110" s="304">
        <v>85395</v>
      </c>
      <c r="G110" s="309" t="s">
        <v>64</v>
      </c>
      <c r="H110" s="322">
        <v>124440.14</v>
      </c>
      <c r="I110" s="322">
        <v>124443.4</v>
      </c>
      <c r="J110" s="251">
        <v>118413.2</v>
      </c>
    </row>
    <row r="111" spans="1:10" ht="12.75">
      <c r="A111" s="304"/>
      <c r="B111" s="304"/>
      <c r="C111" s="304"/>
      <c r="D111" s="304"/>
      <c r="E111" s="304"/>
      <c r="F111" s="304"/>
      <c r="G111" s="304" t="s">
        <v>309</v>
      </c>
      <c r="H111" s="322"/>
      <c r="I111" s="322"/>
      <c r="J111" s="251"/>
    </row>
    <row r="112" spans="1:10" ht="12.75">
      <c r="A112" s="304"/>
      <c r="B112" s="304"/>
      <c r="C112" s="304"/>
      <c r="D112" s="304"/>
      <c r="E112" s="304"/>
      <c r="F112" s="304"/>
      <c r="G112" s="306" t="s">
        <v>333</v>
      </c>
      <c r="H112" s="322"/>
      <c r="I112" s="322"/>
      <c r="J112" s="44"/>
    </row>
    <row r="113" spans="1:10" ht="12.75">
      <c r="A113" s="304"/>
      <c r="B113" s="304"/>
      <c r="C113" s="304"/>
      <c r="D113" s="304"/>
      <c r="E113" s="304"/>
      <c r="F113" s="304"/>
      <c r="G113" s="306" t="s">
        <v>63</v>
      </c>
      <c r="H113" s="322"/>
      <c r="I113" s="322"/>
      <c r="J113" s="44"/>
    </row>
    <row r="114" spans="1:10" ht="22.5">
      <c r="A114" s="304"/>
      <c r="B114" s="304"/>
      <c r="C114" s="304"/>
      <c r="D114" s="304"/>
      <c r="E114" s="304"/>
      <c r="F114" s="304"/>
      <c r="G114" s="309" t="s">
        <v>64</v>
      </c>
      <c r="H114" s="322"/>
      <c r="I114" s="322"/>
      <c r="J114" s="44"/>
    </row>
    <row r="115" spans="1:10" ht="34.5" thickBot="1">
      <c r="A115" s="313"/>
      <c r="B115" s="313"/>
      <c r="C115" s="313"/>
      <c r="D115" s="313"/>
      <c r="E115" s="313"/>
      <c r="F115" s="313"/>
      <c r="G115" s="314" t="s">
        <v>335</v>
      </c>
      <c r="H115" s="397"/>
      <c r="I115" s="397"/>
      <c r="J115" s="249"/>
    </row>
    <row r="116" spans="1:10" ht="12.75">
      <c r="A116" s="326"/>
      <c r="B116" s="326" t="s">
        <v>27</v>
      </c>
      <c r="C116" s="326"/>
      <c r="D116" s="326"/>
      <c r="E116" s="326"/>
      <c r="F116" s="326"/>
      <c r="G116" s="326"/>
      <c r="H116" s="327">
        <f>SUM(H117+H122)</f>
        <v>8651569.47</v>
      </c>
      <c r="I116" s="327">
        <f>SUM(I117+I122)</f>
        <v>4000936.95</v>
      </c>
      <c r="J116" s="327">
        <f>SUM(J117+J122)</f>
        <v>3769650.9800000004</v>
      </c>
    </row>
    <row r="117" spans="1:10" ht="12.75">
      <c r="A117" s="304"/>
      <c r="B117" s="326" t="s">
        <v>308</v>
      </c>
      <c r="C117" s="326"/>
      <c r="D117" s="326"/>
      <c r="E117" s="326"/>
      <c r="F117" s="326"/>
      <c r="G117" s="326"/>
      <c r="H117" s="327">
        <f>SUM(+H119+H120+H118)</f>
        <v>2079257.9500000002</v>
      </c>
      <c r="I117" s="327">
        <f>SUM(+I119+I120+I118)</f>
        <v>906446.95</v>
      </c>
      <c r="J117" s="327">
        <f>SUM(+J119+J120+J118)</f>
        <v>813852.87</v>
      </c>
    </row>
    <row r="118" spans="1:10" ht="12.75">
      <c r="A118" s="304"/>
      <c r="B118" s="306" t="s">
        <v>333</v>
      </c>
      <c r="C118" s="304"/>
      <c r="D118" s="304"/>
      <c r="E118" s="304"/>
      <c r="F118" s="304"/>
      <c r="G118" s="304"/>
      <c r="H118" s="324">
        <f aca="true" t="shared" si="0" ref="H118:J120">SUM(H48+H58+H68+H78+H88+H108)</f>
        <v>246631.61</v>
      </c>
      <c r="I118" s="324">
        <f t="shared" si="0"/>
        <v>113346.61</v>
      </c>
      <c r="J118" s="324">
        <f t="shared" si="0"/>
        <v>107551.06999999999</v>
      </c>
    </row>
    <row r="119" spans="1:10" ht="12.75">
      <c r="A119" s="304"/>
      <c r="B119" s="306" t="s">
        <v>63</v>
      </c>
      <c r="C119" s="304"/>
      <c r="D119" s="304"/>
      <c r="E119" s="304"/>
      <c r="F119" s="304"/>
      <c r="G119" s="304"/>
      <c r="H119" s="324">
        <f t="shared" si="0"/>
        <v>86557.81</v>
      </c>
      <c r="I119" s="324">
        <f t="shared" si="0"/>
        <v>48018.6</v>
      </c>
      <c r="J119" s="324">
        <f t="shared" si="0"/>
        <v>42131.56</v>
      </c>
    </row>
    <row r="120" spans="1:10" ht="12.75">
      <c r="A120" s="304"/>
      <c r="B120" s="309" t="s">
        <v>64</v>
      </c>
      <c r="C120" s="304"/>
      <c r="D120" s="304"/>
      <c r="E120" s="304"/>
      <c r="F120" s="304"/>
      <c r="G120" s="304"/>
      <c r="H120" s="324">
        <f t="shared" si="0"/>
        <v>1746068.53</v>
      </c>
      <c r="I120" s="324">
        <f t="shared" si="0"/>
        <v>745081.74</v>
      </c>
      <c r="J120" s="324">
        <f t="shared" si="0"/>
        <v>664170.24</v>
      </c>
    </row>
    <row r="121" spans="1:10" ht="22.5">
      <c r="A121" s="304"/>
      <c r="B121" s="328" t="s">
        <v>335</v>
      </c>
      <c r="C121" s="304"/>
      <c r="D121" s="304"/>
      <c r="E121" s="304"/>
      <c r="F121" s="304"/>
      <c r="G121" s="304"/>
      <c r="H121" s="322"/>
      <c r="I121" s="322"/>
      <c r="J121" s="322"/>
    </row>
    <row r="122" spans="1:10" ht="12.75">
      <c r="A122" s="304"/>
      <c r="B122" s="407" t="s">
        <v>309</v>
      </c>
      <c r="C122" s="326"/>
      <c r="D122" s="326"/>
      <c r="E122" s="326"/>
      <c r="F122" s="326"/>
      <c r="G122" s="326"/>
      <c r="H122" s="323">
        <f>SUM(H123:H125)</f>
        <v>6572311.5200000005</v>
      </c>
      <c r="I122" s="323">
        <f>SUM(I123:I125)</f>
        <v>3094490</v>
      </c>
      <c r="J122" s="323">
        <f>SUM(J123:J125)</f>
        <v>2955798.1100000003</v>
      </c>
    </row>
    <row r="123" spans="1:10" ht="12.75">
      <c r="A123" s="304"/>
      <c r="B123" s="403" t="s">
        <v>333</v>
      </c>
      <c r="C123" s="304"/>
      <c r="D123" s="304"/>
      <c r="E123" s="304"/>
      <c r="F123" s="304"/>
      <c r="G123" s="304"/>
      <c r="H123" s="322">
        <f>SUM(H42+H32+H22+H12+H102)</f>
        <v>3094738.8800000004</v>
      </c>
      <c r="I123" s="329">
        <f>SUM(I42+I32+I22+I12+I102)</f>
        <v>1102747</v>
      </c>
      <c r="J123" s="329">
        <f>SUM(J42+J32+J22+J12+J102)</f>
        <v>1078910.98</v>
      </c>
    </row>
    <row r="124" spans="1:10" ht="12.75">
      <c r="A124" s="44"/>
      <c r="B124" s="306" t="s">
        <v>63</v>
      </c>
      <c r="C124" s="304"/>
      <c r="D124" s="304"/>
      <c r="E124" s="304"/>
      <c r="F124" s="304"/>
      <c r="G124" s="304"/>
      <c r="H124" s="322">
        <f>SUM(H63)</f>
        <v>5700</v>
      </c>
      <c r="I124" s="322">
        <f>SUM(I63)</f>
        <v>0</v>
      </c>
      <c r="J124" s="322">
        <f>SUM(J63)</f>
        <v>0</v>
      </c>
    </row>
    <row r="125" spans="1:10" ht="12.75">
      <c r="A125" s="44"/>
      <c r="B125" s="309" t="s">
        <v>64</v>
      </c>
      <c r="C125" s="304"/>
      <c r="D125" s="304"/>
      <c r="E125" s="304"/>
      <c r="F125" s="304"/>
      <c r="G125" s="304"/>
      <c r="H125" s="322">
        <f>SUM(H64+H44+H34+H24+H14+H104)</f>
        <v>3471872.64</v>
      </c>
      <c r="I125" s="322">
        <f>SUM(I64+I44+I34+I24+I14+I104)</f>
        <v>1991743</v>
      </c>
      <c r="J125" s="322">
        <f>SUM(J64+J44+J34+J24+J14+J104)</f>
        <v>1876887.1300000001</v>
      </c>
    </row>
    <row r="126" spans="1:10" ht="23.25" thickBot="1">
      <c r="A126" s="249"/>
      <c r="B126" s="314" t="s">
        <v>335</v>
      </c>
      <c r="C126" s="313"/>
      <c r="D126" s="313"/>
      <c r="E126" s="313"/>
      <c r="F126" s="313"/>
      <c r="G126" s="313"/>
      <c r="H126" s="397"/>
      <c r="I126" s="397"/>
      <c r="J126" s="249"/>
    </row>
  </sheetData>
  <sheetProtection/>
  <mergeCells count="11">
    <mergeCell ref="A3:A4"/>
    <mergeCell ref="B3:B4"/>
    <mergeCell ref="C3:C4"/>
    <mergeCell ref="D3:D4"/>
    <mergeCell ref="J3:J4"/>
    <mergeCell ref="A1:I1"/>
    <mergeCell ref="A2:I2"/>
    <mergeCell ref="E3:E4"/>
    <mergeCell ref="F3:F4"/>
    <mergeCell ref="G3:H3"/>
    <mergeCell ref="I3:I4"/>
  </mergeCells>
  <printOptions/>
  <pageMargins left="0.7480314960629921" right="0.7480314960629921" top="1.3385826771653544" bottom="0.984251968503937" header="0.5118110236220472" footer="0.5118110236220472"/>
  <pageSetup horizontalDpi="600" verticalDpi="600" orientation="landscape" paperSize="9" scale="83" r:id="rId1"/>
  <headerFooter alignWithMargins="0">
    <oddHeader>&amp;RZałącznik nr 5
do sprawozdania  Wójta Gminy Łaczna za  2014r.</oddHeader>
  </headerFooter>
  <rowBreaks count="4" manualBreakCount="4">
    <brk id="25" max="255" man="1"/>
    <brk id="48" max="255" man="1"/>
    <brk id="75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H15" sqref="H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5" width="17.125" style="1" customWidth="1"/>
    <col min="6" max="16384" width="9.125" style="1" customWidth="1"/>
  </cols>
  <sheetData>
    <row r="1" spans="1:5" ht="15" customHeight="1">
      <c r="A1" s="540" t="s">
        <v>428</v>
      </c>
      <c r="B1" s="540"/>
      <c r="C1" s="540"/>
      <c r="D1" s="540"/>
      <c r="E1" s="119"/>
    </row>
    <row r="2" ht="6.75" customHeight="1">
      <c r="A2" s="45"/>
    </row>
    <row r="3" spans="4:5" ht="12.75">
      <c r="D3" s="46" t="s">
        <v>14</v>
      </c>
      <c r="E3" s="46"/>
    </row>
    <row r="4" spans="1:5" ht="15" customHeight="1">
      <c r="A4" s="526" t="s">
        <v>18</v>
      </c>
      <c r="B4" s="526" t="s">
        <v>4</v>
      </c>
      <c r="C4" s="527" t="s">
        <v>71</v>
      </c>
      <c r="D4" s="527" t="s">
        <v>405</v>
      </c>
      <c r="E4" s="528" t="s">
        <v>429</v>
      </c>
    </row>
    <row r="5" spans="1:5" ht="15" customHeight="1">
      <c r="A5" s="526"/>
      <c r="B5" s="526"/>
      <c r="C5" s="526"/>
      <c r="D5" s="527"/>
      <c r="E5" s="529"/>
    </row>
    <row r="6" spans="1:5" ht="15.75" customHeight="1">
      <c r="A6" s="526"/>
      <c r="B6" s="526"/>
      <c r="C6" s="526"/>
      <c r="D6" s="527"/>
      <c r="E6" s="530"/>
    </row>
    <row r="7" spans="1:5" s="48" customFormat="1" ht="6.75" customHeight="1">
      <c r="A7" s="47">
        <v>1</v>
      </c>
      <c r="B7" s="47">
        <v>2</v>
      </c>
      <c r="C7" s="47">
        <v>3</v>
      </c>
      <c r="D7" s="47">
        <v>4</v>
      </c>
      <c r="E7" s="47"/>
    </row>
    <row r="8" spans="1:5" ht="18.75" customHeight="1">
      <c r="A8" s="538" t="s">
        <v>72</v>
      </c>
      <c r="B8" s="538"/>
      <c r="C8" s="49"/>
      <c r="D8" s="50">
        <f>SUM(D9:D17)</f>
        <v>2384872</v>
      </c>
      <c r="E8" s="50">
        <f>SUM(E9:E17)</f>
        <v>2128257.36</v>
      </c>
    </row>
    <row r="9" spans="1:5" ht="18.75" customHeight="1">
      <c r="A9" s="51" t="s">
        <v>6</v>
      </c>
      <c r="B9" s="52" t="s">
        <v>73</v>
      </c>
      <c r="C9" s="51" t="s">
        <v>74</v>
      </c>
      <c r="D9" s="53">
        <v>2084001</v>
      </c>
      <c r="E9" s="218">
        <v>1790000</v>
      </c>
    </row>
    <row r="10" spans="1:5" ht="18.75" customHeight="1">
      <c r="A10" s="54" t="s">
        <v>7</v>
      </c>
      <c r="B10" s="55" t="s">
        <v>75</v>
      </c>
      <c r="C10" s="54" t="s">
        <v>74</v>
      </c>
      <c r="D10" s="56"/>
      <c r="E10" s="218"/>
    </row>
    <row r="11" spans="1:5" ht="51">
      <c r="A11" s="54" t="s">
        <v>8</v>
      </c>
      <c r="B11" s="57" t="s">
        <v>76</v>
      </c>
      <c r="C11" s="54" t="s">
        <v>77</v>
      </c>
      <c r="D11" s="56"/>
      <c r="E11" s="218"/>
    </row>
    <row r="12" spans="1:5" ht="18.75" customHeight="1">
      <c r="A12" s="54" t="s">
        <v>0</v>
      </c>
      <c r="B12" s="55" t="s">
        <v>78</v>
      </c>
      <c r="C12" s="54" t="s">
        <v>79</v>
      </c>
      <c r="D12" s="56"/>
      <c r="E12" s="218">
        <v>37385.52</v>
      </c>
    </row>
    <row r="13" spans="1:5" ht="18.75" customHeight="1">
      <c r="A13" s="54" t="s">
        <v>80</v>
      </c>
      <c r="B13" s="55" t="s">
        <v>81</v>
      </c>
      <c r="C13" s="54" t="s">
        <v>82</v>
      </c>
      <c r="D13" s="56"/>
      <c r="E13" s="218"/>
    </row>
    <row r="14" spans="1:5" ht="18.75" customHeight="1">
      <c r="A14" s="54" t="s">
        <v>83</v>
      </c>
      <c r="B14" s="55" t="s">
        <v>84</v>
      </c>
      <c r="C14" s="54" t="s">
        <v>85</v>
      </c>
      <c r="D14" s="56"/>
      <c r="E14" s="218"/>
    </row>
    <row r="15" spans="1:5" ht="18.75" customHeight="1">
      <c r="A15" s="54" t="s">
        <v>86</v>
      </c>
      <c r="B15" s="55" t="s">
        <v>87</v>
      </c>
      <c r="C15" s="54" t="s">
        <v>88</v>
      </c>
      <c r="D15" s="56"/>
      <c r="E15" s="218"/>
    </row>
    <row r="16" spans="1:5" ht="18.75" customHeight="1">
      <c r="A16" s="54" t="s">
        <v>89</v>
      </c>
      <c r="B16" s="55" t="s">
        <v>90</v>
      </c>
      <c r="C16" s="54" t="s">
        <v>310</v>
      </c>
      <c r="D16" s="56">
        <v>300871</v>
      </c>
      <c r="E16" s="218">
        <v>300871.84</v>
      </c>
    </row>
    <row r="17" spans="1:5" ht="18.75" customHeight="1">
      <c r="A17" s="58" t="s">
        <v>91</v>
      </c>
      <c r="B17" s="59" t="s">
        <v>92</v>
      </c>
      <c r="C17" s="58" t="s">
        <v>93</v>
      </c>
      <c r="D17" s="60"/>
      <c r="E17" s="218"/>
    </row>
    <row r="18" spans="1:5" ht="18.75" customHeight="1">
      <c r="A18" s="538" t="s">
        <v>94</v>
      </c>
      <c r="B18" s="538"/>
      <c r="C18" s="49"/>
      <c r="D18" s="50">
        <f>SUM(D19:D25)</f>
        <v>1284872</v>
      </c>
      <c r="E18" s="50">
        <f>SUM(E19:E25)</f>
        <v>1322185.52</v>
      </c>
    </row>
    <row r="19" spans="1:5" ht="18.75" customHeight="1">
      <c r="A19" s="51" t="s">
        <v>6</v>
      </c>
      <c r="B19" s="52" t="s">
        <v>95</v>
      </c>
      <c r="C19" s="51" t="s">
        <v>96</v>
      </c>
      <c r="D19" s="61">
        <v>1215272</v>
      </c>
      <c r="E19" s="219">
        <v>1215200</v>
      </c>
    </row>
    <row r="20" spans="1:5" ht="18.75" customHeight="1">
      <c r="A20" s="54" t="s">
        <v>7</v>
      </c>
      <c r="B20" s="55" t="s">
        <v>97</v>
      </c>
      <c r="C20" s="54" t="s">
        <v>96</v>
      </c>
      <c r="D20" s="56">
        <v>69600</v>
      </c>
      <c r="E20" s="218">
        <v>69600</v>
      </c>
    </row>
    <row r="21" spans="1:5" ht="38.25">
      <c r="A21" s="54" t="s">
        <v>8</v>
      </c>
      <c r="B21" s="57" t="s">
        <v>98</v>
      </c>
      <c r="C21" s="54" t="s">
        <v>99</v>
      </c>
      <c r="D21" s="56"/>
      <c r="E21" s="218"/>
    </row>
    <row r="22" spans="1:5" ht="18.75" customHeight="1">
      <c r="A22" s="54" t="s">
        <v>0</v>
      </c>
      <c r="B22" s="55" t="s">
        <v>49</v>
      </c>
      <c r="C22" s="54" t="s">
        <v>100</v>
      </c>
      <c r="D22" s="56"/>
      <c r="E22" s="218">
        <v>37385.52</v>
      </c>
    </row>
    <row r="23" spans="1:5" ht="18.75" customHeight="1">
      <c r="A23" s="54" t="s">
        <v>80</v>
      </c>
      <c r="B23" s="55" t="s">
        <v>101</v>
      </c>
      <c r="C23" s="54" t="s">
        <v>93</v>
      </c>
      <c r="D23" s="56"/>
      <c r="E23" s="218"/>
    </row>
    <row r="24" spans="1:5" ht="27" customHeight="1">
      <c r="A24" s="54" t="s">
        <v>83</v>
      </c>
      <c r="B24" s="57" t="s">
        <v>102</v>
      </c>
      <c r="C24" s="54" t="s">
        <v>103</v>
      </c>
      <c r="D24" s="56"/>
      <c r="E24" s="218"/>
    </row>
    <row r="25" spans="1:5" ht="18.75" customHeight="1">
      <c r="A25" s="58" t="s">
        <v>86</v>
      </c>
      <c r="B25" s="59" t="s">
        <v>104</v>
      </c>
      <c r="C25" s="58" t="s">
        <v>105</v>
      </c>
      <c r="D25" s="60"/>
      <c r="E25" s="218"/>
    </row>
    <row r="26" spans="1:5" ht="7.5" customHeight="1">
      <c r="A26" s="62"/>
      <c r="B26" s="63"/>
      <c r="C26" s="63"/>
      <c r="D26" s="63"/>
      <c r="E26" s="63"/>
    </row>
    <row r="27" spans="1:7" ht="12.75">
      <c r="A27" s="64"/>
      <c r="B27" s="65"/>
      <c r="C27" s="65"/>
      <c r="D27" s="65"/>
      <c r="E27" s="65"/>
      <c r="F27" s="28"/>
      <c r="G27" s="28"/>
    </row>
    <row r="28" spans="1:7" ht="12.75">
      <c r="A28" s="539"/>
      <c r="B28" s="539"/>
      <c r="C28" s="539"/>
      <c r="D28" s="539"/>
      <c r="E28" s="539"/>
      <c r="F28" s="539"/>
      <c r="G28" s="539"/>
    </row>
    <row r="29" spans="1:7" ht="22.5" customHeight="1">
      <c r="A29" s="539"/>
      <c r="B29" s="539"/>
      <c r="C29" s="539"/>
      <c r="D29" s="539"/>
      <c r="E29" s="539"/>
      <c r="F29" s="539"/>
      <c r="G29" s="539"/>
    </row>
  </sheetData>
  <sheetProtection/>
  <mergeCells count="9">
    <mergeCell ref="A18:B18"/>
    <mergeCell ref="A28:G29"/>
    <mergeCell ref="A1:D1"/>
    <mergeCell ref="A4:A6"/>
    <mergeCell ref="B4:B6"/>
    <mergeCell ref="C4:C6"/>
    <mergeCell ref="D4:D6"/>
    <mergeCell ref="A8:B8"/>
    <mergeCell ref="E4:E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6
do sprawozdania Wójta Gminy Łączna za 2014r.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F26" sqref="F26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2.125" style="1" customWidth="1"/>
    <col min="6" max="7" width="11.875" style="1" customWidth="1"/>
    <col min="8" max="9" width="11.75390625" style="1" customWidth="1"/>
    <col min="10" max="10" width="8.125" style="1" customWidth="1"/>
    <col min="11" max="11" width="13.125" style="1" customWidth="1"/>
    <col min="12" max="12" width="8.625" style="1" customWidth="1"/>
    <col min="13" max="13" width="8.00390625" style="0" customWidth="1"/>
    <col min="14" max="14" width="6.875" style="0" customWidth="1"/>
    <col min="15" max="15" width="5.375" style="0" customWidth="1"/>
  </cols>
  <sheetData>
    <row r="1" spans="1:15" ht="36" customHeight="1">
      <c r="A1" s="525" t="s">
        <v>430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15" ht="12.75">
      <c r="A3" s="13"/>
      <c r="B3" s="13"/>
      <c r="C3" s="13"/>
      <c r="D3" s="13"/>
      <c r="E3" s="13"/>
      <c r="F3" s="13"/>
      <c r="G3" s="13"/>
      <c r="J3" s="30"/>
      <c r="K3" s="30"/>
      <c r="O3" s="14" t="s">
        <v>17</v>
      </c>
    </row>
    <row r="4" spans="1:15" s="15" customFormat="1" ht="18.75" customHeight="1">
      <c r="A4" s="550" t="s">
        <v>1</v>
      </c>
      <c r="B4" s="550" t="s">
        <v>2</v>
      </c>
      <c r="C4" s="546" t="s">
        <v>3</v>
      </c>
      <c r="D4" s="546" t="s">
        <v>58</v>
      </c>
      <c r="E4" s="546" t="s">
        <v>431</v>
      </c>
      <c r="F4" s="548" t="s">
        <v>5</v>
      </c>
      <c r="G4" s="554"/>
      <c r="H4" s="554"/>
      <c r="I4" s="554"/>
      <c r="J4" s="554"/>
      <c r="K4" s="554"/>
      <c r="L4" s="554"/>
      <c r="M4" s="554"/>
      <c r="N4" s="554"/>
      <c r="O4" s="549"/>
    </row>
    <row r="5" spans="1:15" s="15" customFormat="1" ht="20.25" customHeight="1">
      <c r="A5" s="551"/>
      <c r="B5" s="551"/>
      <c r="C5" s="553"/>
      <c r="D5" s="553"/>
      <c r="E5" s="486"/>
      <c r="F5" s="546" t="s">
        <v>11</v>
      </c>
      <c r="G5" s="226"/>
      <c r="H5" s="545" t="s">
        <v>5</v>
      </c>
      <c r="I5" s="545"/>
      <c r="J5" s="545"/>
      <c r="K5" s="545"/>
      <c r="L5" s="546" t="s">
        <v>12</v>
      </c>
      <c r="M5" s="541" t="s">
        <v>5</v>
      </c>
      <c r="N5" s="542"/>
      <c r="O5" s="543"/>
    </row>
    <row r="6" spans="1:15" s="15" customFormat="1" ht="63.75" customHeight="1">
      <c r="A6" s="551"/>
      <c r="B6" s="551"/>
      <c r="C6" s="553"/>
      <c r="D6" s="553"/>
      <c r="E6" s="486"/>
      <c r="F6" s="553"/>
      <c r="G6" s="227" t="s">
        <v>432</v>
      </c>
      <c r="H6" s="548" t="s">
        <v>51</v>
      </c>
      <c r="I6" s="549"/>
      <c r="J6" s="546" t="s">
        <v>54</v>
      </c>
      <c r="K6" s="546" t="s">
        <v>55</v>
      </c>
      <c r="L6" s="553"/>
      <c r="M6" s="545" t="s">
        <v>57</v>
      </c>
      <c r="N6" s="545" t="s">
        <v>61</v>
      </c>
      <c r="O6" s="545" t="s">
        <v>60</v>
      </c>
    </row>
    <row r="7" spans="1:15" s="15" customFormat="1" ht="63.75">
      <c r="A7" s="552"/>
      <c r="B7" s="552"/>
      <c r="C7" s="547"/>
      <c r="D7" s="547"/>
      <c r="E7" s="487"/>
      <c r="F7" s="547"/>
      <c r="G7" s="29"/>
      <c r="H7" s="29" t="s">
        <v>301</v>
      </c>
      <c r="I7" s="29" t="s">
        <v>53</v>
      </c>
      <c r="J7" s="547"/>
      <c r="K7" s="547"/>
      <c r="L7" s="547"/>
      <c r="M7" s="545"/>
      <c r="N7" s="545"/>
      <c r="O7" s="545"/>
    </row>
    <row r="8" spans="1:15" s="15" customFormat="1" ht="10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</row>
    <row r="9" spans="1:15" s="15" customFormat="1" ht="14.25" customHeight="1">
      <c r="A9" s="232" t="s">
        <v>115</v>
      </c>
      <c r="B9" s="232" t="s">
        <v>132</v>
      </c>
      <c r="C9" s="233">
        <v>2010</v>
      </c>
      <c r="D9" s="234">
        <v>23080.95</v>
      </c>
      <c r="E9" s="234">
        <v>23080.95</v>
      </c>
      <c r="F9" s="234">
        <v>23080.95</v>
      </c>
      <c r="G9" s="234">
        <v>23080.95</v>
      </c>
      <c r="H9" s="234"/>
      <c r="I9" s="234">
        <v>23080.95</v>
      </c>
      <c r="J9" s="234"/>
      <c r="K9" s="234"/>
      <c r="L9" s="235"/>
      <c r="M9" s="235"/>
      <c r="N9" s="235"/>
      <c r="O9" s="235"/>
    </row>
    <row r="10" spans="1:15" s="15" customFormat="1" ht="15" customHeight="1">
      <c r="A10" s="236">
        <v>750</v>
      </c>
      <c r="B10" s="236">
        <v>75011</v>
      </c>
      <c r="C10" s="236">
        <v>2010</v>
      </c>
      <c r="D10" s="237">
        <v>43443</v>
      </c>
      <c r="E10" s="237">
        <v>43443</v>
      </c>
      <c r="F10" s="237">
        <v>43443</v>
      </c>
      <c r="G10" s="237">
        <v>43443</v>
      </c>
      <c r="H10" s="237">
        <v>43443</v>
      </c>
      <c r="I10" s="237"/>
      <c r="J10" s="237"/>
      <c r="K10" s="237"/>
      <c r="L10" s="237"/>
      <c r="M10" s="238"/>
      <c r="N10" s="239"/>
      <c r="O10" s="239"/>
    </row>
    <row r="11" spans="1:15" s="15" customFormat="1" ht="16.5" customHeight="1">
      <c r="A11" s="236">
        <v>751</v>
      </c>
      <c r="B11" s="236">
        <v>75101</v>
      </c>
      <c r="C11" s="236">
        <v>2010</v>
      </c>
      <c r="D11" s="237">
        <v>913</v>
      </c>
      <c r="E11" s="237">
        <v>913</v>
      </c>
      <c r="F11" s="237">
        <v>913</v>
      </c>
      <c r="G11" s="237">
        <v>913</v>
      </c>
      <c r="H11" s="237">
        <v>913</v>
      </c>
      <c r="I11" s="237"/>
      <c r="J11" s="237"/>
      <c r="K11" s="237"/>
      <c r="L11" s="237"/>
      <c r="M11" s="238"/>
      <c r="N11" s="239"/>
      <c r="O11" s="239"/>
    </row>
    <row r="12" spans="1:15" s="15" customFormat="1" ht="16.5" customHeight="1">
      <c r="A12" s="236">
        <v>751</v>
      </c>
      <c r="B12" s="236">
        <v>75108</v>
      </c>
      <c r="C12" s="236">
        <v>2010</v>
      </c>
      <c r="D12" s="237">
        <v>14257</v>
      </c>
      <c r="E12" s="237">
        <v>13297</v>
      </c>
      <c r="F12" s="237">
        <v>14257</v>
      </c>
      <c r="G12" s="237">
        <v>13297</v>
      </c>
      <c r="H12" s="237">
        <v>3803.56</v>
      </c>
      <c r="I12" s="237">
        <v>3373.44</v>
      </c>
      <c r="J12" s="237"/>
      <c r="K12" s="237">
        <v>6120</v>
      </c>
      <c r="L12" s="237"/>
      <c r="M12" s="238"/>
      <c r="N12" s="239"/>
      <c r="O12" s="239"/>
    </row>
    <row r="13" spans="1:15" s="15" customFormat="1" ht="16.5" customHeight="1">
      <c r="A13" s="236">
        <v>751</v>
      </c>
      <c r="B13" s="236">
        <v>75109</v>
      </c>
      <c r="C13" s="236">
        <v>2010</v>
      </c>
      <c r="D13" s="237">
        <v>49280</v>
      </c>
      <c r="E13" s="237">
        <v>34231</v>
      </c>
      <c r="F13" s="237">
        <v>49280</v>
      </c>
      <c r="G13" s="237">
        <v>34231</v>
      </c>
      <c r="H13" s="237">
        <v>6193.53</v>
      </c>
      <c r="I13" s="237">
        <v>6077.47</v>
      </c>
      <c r="J13" s="237"/>
      <c r="K13" s="237">
        <v>21960</v>
      </c>
      <c r="L13" s="237"/>
      <c r="M13" s="238"/>
      <c r="N13" s="239"/>
      <c r="O13" s="239"/>
    </row>
    <row r="14" spans="1:15" s="15" customFormat="1" ht="16.5" customHeight="1">
      <c r="A14" s="236">
        <v>751</v>
      </c>
      <c r="B14" s="236">
        <v>75113</v>
      </c>
      <c r="C14" s="236">
        <v>2010</v>
      </c>
      <c r="D14" s="237">
        <v>14417</v>
      </c>
      <c r="E14" s="237">
        <v>14417</v>
      </c>
      <c r="F14" s="237">
        <v>14417</v>
      </c>
      <c r="G14" s="237">
        <v>14417</v>
      </c>
      <c r="H14" s="237">
        <v>3844.68</v>
      </c>
      <c r="I14" s="237">
        <v>3492.32</v>
      </c>
      <c r="J14" s="237"/>
      <c r="K14" s="237">
        <v>7080</v>
      </c>
      <c r="L14" s="237"/>
      <c r="M14" s="238"/>
      <c r="N14" s="239"/>
      <c r="O14" s="239"/>
    </row>
    <row r="15" spans="1:15" s="15" customFormat="1" ht="16.5" customHeight="1">
      <c r="A15" s="236">
        <v>801</v>
      </c>
      <c r="B15" s="236">
        <v>80101</v>
      </c>
      <c r="C15" s="236">
        <v>2010</v>
      </c>
      <c r="D15" s="237">
        <v>5300</v>
      </c>
      <c r="E15" s="237">
        <v>5299.47</v>
      </c>
      <c r="F15" s="237">
        <v>5300</v>
      </c>
      <c r="G15" s="237">
        <v>5299.47</v>
      </c>
      <c r="H15" s="237">
        <v>0</v>
      </c>
      <c r="I15" s="237">
        <v>52.47</v>
      </c>
      <c r="J15" s="237"/>
      <c r="K15" s="237">
        <v>5247</v>
      </c>
      <c r="L15" s="237"/>
      <c r="M15" s="238"/>
      <c r="N15" s="239"/>
      <c r="O15" s="239"/>
    </row>
    <row r="16" spans="1:15" s="15" customFormat="1" ht="15" customHeight="1">
      <c r="A16" s="236">
        <v>852</v>
      </c>
      <c r="B16" s="236">
        <v>85212</v>
      </c>
      <c r="C16" s="236">
        <v>2010</v>
      </c>
      <c r="D16" s="237">
        <v>1941201</v>
      </c>
      <c r="E16" s="237">
        <v>1934190.78</v>
      </c>
      <c r="F16" s="237">
        <v>1941201</v>
      </c>
      <c r="G16" s="237">
        <v>1934190.78</v>
      </c>
      <c r="H16" s="237">
        <v>143415.24</v>
      </c>
      <c r="I16" s="237">
        <v>6223.94</v>
      </c>
      <c r="J16" s="237"/>
      <c r="K16" s="237">
        <v>1784551.6</v>
      </c>
      <c r="L16" s="237"/>
      <c r="M16" s="238"/>
      <c r="N16" s="239"/>
      <c r="O16" s="239"/>
    </row>
    <row r="17" spans="1:15" s="15" customFormat="1" ht="21" customHeight="1">
      <c r="A17" s="236">
        <v>852</v>
      </c>
      <c r="B17" s="236">
        <v>85213</v>
      </c>
      <c r="C17" s="236">
        <v>2010</v>
      </c>
      <c r="D17" s="237">
        <v>14361</v>
      </c>
      <c r="E17" s="237">
        <v>10632.6</v>
      </c>
      <c r="F17" s="237">
        <v>14361</v>
      </c>
      <c r="G17" s="237">
        <v>10632.6</v>
      </c>
      <c r="H17" s="237"/>
      <c r="I17" s="237">
        <v>10632.6</v>
      </c>
      <c r="J17" s="237"/>
      <c r="K17" s="237"/>
      <c r="L17" s="237"/>
      <c r="M17" s="238"/>
      <c r="N17" s="239"/>
      <c r="O17" s="239"/>
    </row>
    <row r="18" spans="1:15" s="15" customFormat="1" ht="17.25" customHeight="1">
      <c r="A18" s="236">
        <v>852</v>
      </c>
      <c r="B18" s="236">
        <v>85295</v>
      </c>
      <c r="C18" s="236">
        <v>2010</v>
      </c>
      <c r="D18" s="237">
        <v>62380.38</v>
      </c>
      <c r="E18" s="237">
        <v>61606</v>
      </c>
      <c r="F18" s="237">
        <v>62380.38</v>
      </c>
      <c r="G18" s="237">
        <v>61606</v>
      </c>
      <c r="H18" s="237"/>
      <c r="I18" s="237">
        <v>1206</v>
      </c>
      <c r="J18" s="237"/>
      <c r="K18" s="237">
        <v>60400</v>
      </c>
      <c r="L18" s="237"/>
      <c r="M18" s="238"/>
      <c r="N18" s="239"/>
      <c r="O18" s="239"/>
    </row>
    <row r="19" spans="1:15" s="17" customFormat="1" ht="24.75" customHeight="1">
      <c r="A19" s="544" t="s">
        <v>33</v>
      </c>
      <c r="B19" s="544"/>
      <c r="C19" s="544"/>
      <c r="D19" s="230">
        <f>SUM(D9:D18)</f>
        <v>2168633.33</v>
      </c>
      <c r="E19" s="230">
        <f aca="true" t="shared" si="0" ref="E19:K19">SUM(E9:E18)</f>
        <v>2141110.8</v>
      </c>
      <c r="F19" s="230">
        <f t="shared" si="0"/>
        <v>2168633.33</v>
      </c>
      <c r="G19" s="230">
        <f t="shared" si="0"/>
        <v>2141110.8</v>
      </c>
      <c r="H19" s="230">
        <f t="shared" si="0"/>
        <v>201613.00999999998</v>
      </c>
      <c r="I19" s="230">
        <f t="shared" si="0"/>
        <v>54139.19</v>
      </c>
      <c r="J19" s="230">
        <f t="shared" si="0"/>
        <v>0</v>
      </c>
      <c r="K19" s="230">
        <f t="shared" si="0"/>
        <v>1885358.6</v>
      </c>
      <c r="L19" s="231"/>
      <c r="M19" s="231"/>
      <c r="N19" s="231"/>
      <c r="O19" s="231"/>
    </row>
    <row r="23" ht="12.75">
      <c r="I23" s="229"/>
    </row>
    <row r="27" ht="12.75">
      <c r="I27" s="229"/>
    </row>
  </sheetData>
  <sheetProtection/>
  <mergeCells count="18">
    <mergeCell ref="A1:O1"/>
    <mergeCell ref="H6:I6"/>
    <mergeCell ref="A4:A7"/>
    <mergeCell ref="B4:B7"/>
    <mergeCell ref="C4:C7"/>
    <mergeCell ref="D4:D7"/>
    <mergeCell ref="F5:F7"/>
    <mergeCell ref="F4:O4"/>
    <mergeCell ref="O6:O7"/>
    <mergeCell ref="L5:L7"/>
    <mergeCell ref="M5:O5"/>
    <mergeCell ref="A19:C19"/>
    <mergeCell ref="H5:K5"/>
    <mergeCell ref="J6:J7"/>
    <mergeCell ref="K6:K7"/>
    <mergeCell ref="M6:M7"/>
    <mergeCell ref="N6:N7"/>
    <mergeCell ref="E4:E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sprawozdania Wójta Gminy Łączna za 2014r.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4">
      <selection activeCell="G6" sqref="G6:H6"/>
    </sheetView>
  </sheetViews>
  <sheetFormatPr defaultColWidth="9.00390625" defaultRowHeight="12.75"/>
  <cols>
    <col min="1" max="1" width="12.75390625" style="33" customWidth="1"/>
    <col min="2" max="2" width="4.625" style="33" customWidth="1"/>
    <col min="3" max="3" width="5.25390625" style="33" customWidth="1"/>
    <col min="4" max="4" width="8.75390625" style="33" customWidth="1"/>
    <col min="5" max="5" width="10.125" style="33" customWidth="1"/>
    <col min="6" max="6" width="6.875" style="33" customWidth="1"/>
    <col min="7" max="7" width="7.375" style="33" customWidth="1"/>
    <col min="8" max="8" width="7.75390625" style="33" customWidth="1"/>
    <col min="9" max="9" width="6.625" style="33" customWidth="1"/>
    <col min="10" max="10" width="6.375" style="33" customWidth="1"/>
    <col min="11" max="11" width="8.00390625" style="33" customWidth="1"/>
    <col min="12" max="12" width="6.375" style="33" customWidth="1"/>
    <col min="13" max="13" width="7.00390625" style="33" customWidth="1"/>
    <col min="14" max="15" width="9.625" style="33" customWidth="1"/>
    <col min="16" max="16" width="9.75390625" style="31" customWidth="1"/>
    <col min="17" max="17" width="10.75390625" style="31" customWidth="1"/>
    <col min="18" max="16384" width="9.125" style="31" customWidth="1"/>
  </cols>
  <sheetData>
    <row r="1" spans="1:17" ht="29.25" customHeight="1">
      <c r="A1" s="560" t="s">
        <v>433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1:8" ht="18.75">
      <c r="A2" s="32"/>
      <c r="B2" s="32"/>
      <c r="C2" s="32"/>
      <c r="D2" s="32"/>
      <c r="E2" s="32"/>
      <c r="F2" s="32"/>
      <c r="G2" s="32"/>
      <c r="H2" s="32"/>
    </row>
    <row r="3" spans="1:17" ht="12.75">
      <c r="A3" s="34"/>
      <c r="B3" s="34"/>
      <c r="C3" s="34"/>
      <c r="D3" s="34"/>
      <c r="E3" s="34"/>
      <c r="F3" s="34"/>
      <c r="Q3" s="35"/>
    </row>
    <row r="4" spans="1:17" s="40" customFormat="1" ht="18.75" customHeight="1">
      <c r="A4" s="557" t="s">
        <v>15</v>
      </c>
      <c r="B4" s="564" t="s">
        <v>1</v>
      </c>
      <c r="C4" s="564" t="s">
        <v>2</v>
      </c>
      <c r="D4" s="557" t="s">
        <v>59</v>
      </c>
      <c r="E4" s="240"/>
      <c r="F4" s="561" t="s">
        <v>5</v>
      </c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3"/>
    </row>
    <row r="5" spans="1:17" s="40" customFormat="1" ht="20.25" customHeight="1">
      <c r="A5" s="558"/>
      <c r="B5" s="577"/>
      <c r="C5" s="577"/>
      <c r="D5" s="558"/>
      <c r="E5" s="228"/>
      <c r="F5" s="557" t="s">
        <v>11</v>
      </c>
      <c r="G5" s="576" t="s">
        <v>5</v>
      </c>
      <c r="H5" s="576"/>
      <c r="I5" s="576"/>
      <c r="J5" s="576"/>
      <c r="K5" s="576"/>
      <c r="L5" s="576"/>
      <c r="M5" s="576"/>
      <c r="N5" s="557" t="s">
        <v>12</v>
      </c>
      <c r="O5" s="240"/>
      <c r="P5" s="555" t="s">
        <v>5</v>
      </c>
      <c r="Q5" s="556"/>
    </row>
    <row r="6" spans="1:17" s="40" customFormat="1" ht="63.75" customHeight="1">
      <c r="A6" s="558"/>
      <c r="B6" s="577"/>
      <c r="C6" s="577"/>
      <c r="D6" s="558"/>
      <c r="E6" s="228" t="s">
        <v>434</v>
      </c>
      <c r="F6" s="558"/>
      <c r="G6" s="561" t="s">
        <v>51</v>
      </c>
      <c r="H6" s="563"/>
      <c r="I6" s="557" t="s">
        <v>54</v>
      </c>
      <c r="J6" s="557" t="s">
        <v>55</v>
      </c>
      <c r="K6" s="557" t="s">
        <v>56</v>
      </c>
      <c r="L6" s="557" t="s">
        <v>106</v>
      </c>
      <c r="M6" s="557" t="s">
        <v>29</v>
      </c>
      <c r="N6" s="558"/>
      <c r="O6" s="228" t="s">
        <v>434</v>
      </c>
      <c r="P6" s="566" t="s">
        <v>57</v>
      </c>
      <c r="Q6" s="564" t="s">
        <v>435</v>
      </c>
    </row>
    <row r="7" spans="1:17" s="40" customFormat="1" ht="63">
      <c r="A7" s="559"/>
      <c r="B7" s="565"/>
      <c r="C7" s="565"/>
      <c r="D7" s="559"/>
      <c r="E7" s="41"/>
      <c r="F7" s="559"/>
      <c r="G7" s="41" t="s">
        <v>301</v>
      </c>
      <c r="H7" s="42" t="s">
        <v>53</v>
      </c>
      <c r="I7" s="559"/>
      <c r="J7" s="559"/>
      <c r="K7" s="559"/>
      <c r="L7" s="559"/>
      <c r="M7" s="559"/>
      <c r="N7" s="559"/>
      <c r="O7" s="41"/>
      <c r="P7" s="566"/>
      <c r="Q7" s="565"/>
    </row>
    <row r="8" spans="1:17" ht="6" customHeight="1">
      <c r="A8" s="37">
        <v>1</v>
      </c>
      <c r="B8" s="37">
        <v>2</v>
      </c>
      <c r="C8" s="37">
        <v>3</v>
      </c>
      <c r="D8" s="37"/>
      <c r="E8" s="37"/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/>
      <c r="P8" s="37">
        <v>14</v>
      </c>
      <c r="Q8" s="37">
        <v>16</v>
      </c>
    </row>
    <row r="9" spans="1:17" ht="64.5" customHeight="1">
      <c r="A9" s="567" t="s">
        <v>38</v>
      </c>
      <c r="B9" s="568"/>
      <c r="C9" s="569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65"/>
      <c r="P9" s="124"/>
      <c r="Q9" s="266"/>
    </row>
    <row r="10" spans="1:17" ht="21" customHeight="1">
      <c r="A10" s="158"/>
      <c r="B10" s="345"/>
      <c r="C10" s="345"/>
      <c r="D10" s="245"/>
      <c r="E10" s="263"/>
      <c r="F10" s="245"/>
      <c r="G10" s="245"/>
      <c r="H10" s="245"/>
      <c r="I10" s="245"/>
      <c r="J10" s="245"/>
      <c r="K10" s="245"/>
      <c r="L10" s="245"/>
      <c r="M10" s="245"/>
      <c r="N10" s="245"/>
      <c r="O10" s="263"/>
      <c r="P10" s="246"/>
      <c r="Q10" s="267"/>
    </row>
    <row r="11" spans="1:17" ht="18.75" customHeight="1">
      <c r="A11" s="161"/>
      <c r="B11" s="162"/>
      <c r="C11" s="162"/>
      <c r="D11" s="163"/>
      <c r="E11" s="264"/>
      <c r="F11" s="163"/>
      <c r="G11" s="163"/>
      <c r="H11" s="163"/>
      <c r="I11" s="163"/>
      <c r="J11" s="163"/>
      <c r="K11" s="163"/>
      <c r="L11" s="163"/>
      <c r="M11" s="163"/>
      <c r="N11" s="163"/>
      <c r="O11" s="264"/>
      <c r="P11" s="164"/>
      <c r="Q11" s="268"/>
    </row>
    <row r="12" spans="1:17" ht="57" customHeight="1">
      <c r="A12" s="573" t="s">
        <v>117</v>
      </c>
      <c r="B12" s="574"/>
      <c r="C12" s="575"/>
      <c r="D12" s="159"/>
      <c r="E12" s="241"/>
      <c r="F12" s="159"/>
      <c r="G12" s="159"/>
      <c r="H12" s="159"/>
      <c r="I12" s="159"/>
      <c r="J12" s="159"/>
      <c r="K12" s="159"/>
      <c r="L12" s="159"/>
      <c r="M12" s="159"/>
      <c r="N12" s="159"/>
      <c r="O12" s="241"/>
      <c r="P12" s="160"/>
      <c r="Q12" s="269"/>
    </row>
    <row r="13" spans="1:17" ht="51">
      <c r="A13" s="38" t="s">
        <v>406</v>
      </c>
      <c r="B13" s="38">
        <v>600</v>
      </c>
      <c r="C13" s="38">
        <v>60014</v>
      </c>
      <c r="D13" s="242">
        <v>330000</v>
      </c>
      <c r="E13" s="243">
        <v>0</v>
      </c>
      <c r="F13" s="242"/>
      <c r="G13" s="242"/>
      <c r="H13" s="242"/>
      <c r="I13" s="242"/>
      <c r="J13" s="242"/>
      <c r="K13" s="242"/>
      <c r="L13" s="242"/>
      <c r="M13" s="242"/>
      <c r="N13" s="242">
        <f>SUM(D13)</f>
        <v>330000</v>
      </c>
      <c r="O13" s="243">
        <v>0</v>
      </c>
      <c r="P13" s="244">
        <f>SUM(D13)</f>
        <v>330000</v>
      </c>
      <c r="Q13" s="243">
        <v>0</v>
      </c>
    </row>
    <row r="14" spans="1:17" s="34" customFormat="1" ht="24.75" customHeight="1">
      <c r="A14" s="570" t="s">
        <v>33</v>
      </c>
      <c r="B14" s="571"/>
      <c r="C14" s="572"/>
      <c r="D14" s="271">
        <f>SUM(D10:D13)</f>
        <v>330000</v>
      </c>
      <c r="E14" s="270">
        <f>SUM(E10:E13)</f>
        <v>0</v>
      </c>
      <c r="F14" s="271">
        <f aca="true" t="shared" si="0" ref="F14:Q14">SUM(F10:F13)</f>
        <v>0</v>
      </c>
      <c r="G14" s="271">
        <f t="shared" si="0"/>
        <v>0</v>
      </c>
      <c r="H14" s="271">
        <f t="shared" si="0"/>
        <v>0</v>
      </c>
      <c r="I14" s="271">
        <f t="shared" si="0"/>
        <v>0</v>
      </c>
      <c r="J14" s="271">
        <f t="shared" si="0"/>
        <v>0</v>
      </c>
      <c r="K14" s="271">
        <f t="shared" si="0"/>
        <v>0</v>
      </c>
      <c r="L14" s="271">
        <f t="shared" si="0"/>
        <v>0</v>
      </c>
      <c r="M14" s="271">
        <f t="shared" si="0"/>
        <v>0</v>
      </c>
      <c r="N14" s="271">
        <f t="shared" si="0"/>
        <v>330000</v>
      </c>
      <c r="O14" s="270">
        <f t="shared" si="0"/>
        <v>0</v>
      </c>
      <c r="P14" s="271">
        <f t="shared" si="0"/>
        <v>330000</v>
      </c>
      <c r="Q14" s="270">
        <f t="shared" si="0"/>
        <v>0</v>
      </c>
    </row>
    <row r="15" spans="4:17" ht="12.75"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3"/>
      <c r="Q15" s="273"/>
    </row>
  </sheetData>
  <sheetProtection/>
  <mergeCells count="21">
    <mergeCell ref="C4:C7"/>
    <mergeCell ref="P6:P7"/>
    <mergeCell ref="A9:C9"/>
    <mergeCell ref="L6:L7"/>
    <mergeCell ref="A14:C14"/>
    <mergeCell ref="A12:C12"/>
    <mergeCell ref="G5:M5"/>
    <mergeCell ref="M6:M7"/>
    <mergeCell ref="G6:H6"/>
    <mergeCell ref="A4:A7"/>
    <mergeCell ref="B4:B7"/>
    <mergeCell ref="P5:Q5"/>
    <mergeCell ref="F5:F7"/>
    <mergeCell ref="A1:Q1"/>
    <mergeCell ref="D4:D7"/>
    <mergeCell ref="F4:Q4"/>
    <mergeCell ref="I6:I7"/>
    <mergeCell ref="J6:J7"/>
    <mergeCell ref="K6:K7"/>
    <mergeCell ref="Q6:Q7"/>
    <mergeCell ref="N5:N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8
do sprawozdania Wojta Gminy Łaczna za 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user2</cp:lastModifiedBy>
  <cp:lastPrinted>2015-03-06T10:38:43Z</cp:lastPrinted>
  <dcterms:created xsi:type="dcterms:W3CDTF">1998-12-09T13:02:10Z</dcterms:created>
  <dcterms:modified xsi:type="dcterms:W3CDTF">2015-05-20T07:18:58Z</dcterms:modified>
  <cp:category/>
  <cp:version/>
  <cp:contentType/>
  <cp:contentStatus/>
</cp:coreProperties>
</file>