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120" windowHeight="6525" activeTab="2"/>
  </bookViews>
  <sheets>
    <sheet name="1" sheetId="2" r:id="rId1"/>
    <sheet name="2" sheetId="65" r:id="rId2"/>
    <sheet name="3" sheetId="40" r:id="rId3"/>
    <sheet name="4" sheetId="27" r:id="rId4"/>
    <sheet name="n." sheetId="67" r:id="rId5"/>
    <sheet name="5" sheetId="75" r:id="rId6"/>
    <sheet name="6" sheetId="61" r:id="rId7"/>
    <sheet name="n" sheetId="62" r:id="rId8"/>
    <sheet name="n.." sheetId="63" r:id="rId9"/>
    <sheet name="7" sheetId="53" r:id="rId10"/>
    <sheet name="8" sheetId="73" r:id="rId11"/>
    <sheet name="9" sheetId="76" r:id="rId12"/>
    <sheet name="10" sheetId="77" r:id="rId13"/>
    <sheet name="11" sheetId="74" r:id="rId14"/>
    <sheet name="15n" sheetId="64" r:id="rId15"/>
    <sheet name="16n" sheetId="59" r:id="rId16"/>
    <sheet name="progn.dłu" sheetId="78" r:id="rId17"/>
  </sheets>
  <calcPr calcId="145621"/>
</workbook>
</file>

<file path=xl/calcChain.xml><?xml version="1.0" encoding="utf-8"?>
<calcChain xmlns="http://schemas.openxmlformats.org/spreadsheetml/2006/main">
  <c r="I13" i="65" l="1"/>
  <c r="E33" i="65"/>
  <c r="F34" i="65"/>
  <c r="F33" i="65" s="1"/>
  <c r="F35" i="65"/>
  <c r="G15" i="65"/>
  <c r="H38" i="65"/>
  <c r="H15" i="65"/>
  <c r="H33" i="65"/>
  <c r="K77" i="65"/>
  <c r="D33" i="65"/>
  <c r="F76" i="65"/>
  <c r="F75" i="65"/>
  <c r="F74" i="65" s="1"/>
  <c r="I74" i="65"/>
  <c r="F71" i="65"/>
  <c r="H71" i="65"/>
  <c r="I71" i="65"/>
  <c r="F70" i="65"/>
  <c r="F67" i="65"/>
  <c r="F68" i="65"/>
  <c r="F69" i="65"/>
  <c r="F66" i="65"/>
  <c r="J53" i="65"/>
  <c r="F57" i="65"/>
  <c r="F58" i="65"/>
  <c r="F59" i="65"/>
  <c r="F60" i="65"/>
  <c r="F61" i="65"/>
  <c r="F62" i="65"/>
  <c r="F63" i="65"/>
  <c r="F56" i="65"/>
  <c r="F53" i="65" s="1"/>
  <c r="F55" i="65"/>
  <c r="I50" i="65"/>
  <c r="F52" i="65"/>
  <c r="F48" i="65"/>
  <c r="F46" i="65"/>
  <c r="F44" i="65"/>
  <c r="J40" i="65"/>
  <c r="F42" i="65"/>
  <c r="F43" i="65"/>
  <c r="F45" i="65"/>
  <c r="F47" i="65"/>
  <c r="F41" i="65"/>
  <c r="F40" i="65" s="1"/>
  <c r="G38" i="65"/>
  <c r="F38" i="65"/>
  <c r="I33" i="65"/>
  <c r="J33" i="65"/>
  <c r="G31" i="65"/>
  <c r="F28" i="65"/>
  <c r="F30" i="65"/>
  <c r="F25" i="65"/>
  <c r="G25" i="65"/>
  <c r="H25" i="65"/>
  <c r="I25" i="65"/>
  <c r="J25" i="65"/>
  <c r="F22" i="65"/>
  <c r="G22" i="65"/>
  <c r="H22" i="65"/>
  <c r="F20" i="65"/>
  <c r="H20" i="65"/>
  <c r="J15" i="65"/>
  <c r="E16" i="40"/>
  <c r="G16" i="40"/>
  <c r="H16" i="40"/>
  <c r="I16" i="40"/>
  <c r="J16" i="40"/>
  <c r="K16" i="40"/>
  <c r="F16" i="40"/>
  <c r="E63" i="2"/>
  <c r="E68" i="2"/>
  <c r="E62" i="2" s="1"/>
  <c r="E70" i="2"/>
  <c r="E72" i="2"/>
  <c r="F13" i="27"/>
  <c r="E13" i="27"/>
  <c r="G13" i="27"/>
  <c r="E107" i="2"/>
  <c r="E106" i="2"/>
  <c r="E101" i="2"/>
  <c r="E100" i="2"/>
  <c r="E110" i="2" s="1"/>
  <c r="E104" i="2"/>
  <c r="E103" i="2"/>
  <c r="E35" i="2"/>
  <c r="E45" i="2"/>
  <c r="E27" i="2"/>
  <c r="E29" i="2"/>
  <c r="E26" i="2" s="1"/>
  <c r="E52" i="2"/>
  <c r="E7" i="2"/>
  <c r="E6" i="2"/>
  <c r="E10" i="2"/>
  <c r="E9" i="2"/>
  <c r="E13" i="2"/>
  <c r="E12" i="2"/>
  <c r="E18" i="2"/>
  <c r="E17" i="2" s="1"/>
  <c r="E21" i="2"/>
  <c r="E24" i="2"/>
  <c r="E23" i="2" s="1"/>
  <c r="E56" i="2"/>
  <c r="E55" i="2" s="1"/>
  <c r="E58" i="2"/>
  <c r="E60" i="2"/>
  <c r="E75" i="2"/>
  <c r="E80" i="2"/>
  <c r="E83" i="2"/>
  <c r="E87" i="2"/>
  <c r="E90" i="2"/>
  <c r="E85" i="2"/>
  <c r="E74" i="2"/>
  <c r="E93" i="2"/>
  <c r="E92" i="2" s="1"/>
  <c r="E95" i="2"/>
  <c r="M36" i="65"/>
  <c r="M77" i="65" s="1"/>
  <c r="L9" i="65"/>
  <c r="L77" i="65" s="1"/>
  <c r="L64" i="65"/>
  <c r="D13" i="61"/>
  <c r="G16" i="74"/>
  <c r="E13" i="61"/>
  <c r="F9" i="61"/>
  <c r="F13" i="61" s="1"/>
  <c r="H13" i="61"/>
  <c r="I13" i="61"/>
  <c r="J13" i="61"/>
  <c r="I68" i="67"/>
  <c r="H68" i="67"/>
  <c r="I69" i="67"/>
  <c r="H69" i="67"/>
  <c r="I55" i="67"/>
  <c r="H55" i="67"/>
  <c r="H54" i="67" s="1"/>
  <c r="I54" i="67"/>
  <c r="I75" i="67"/>
  <c r="I67" i="67"/>
  <c r="I66" i="67" s="1"/>
  <c r="I65" i="67" s="1"/>
  <c r="H67" i="67"/>
  <c r="H42" i="67"/>
  <c r="H77" i="67" s="1"/>
  <c r="H74" i="67" s="1"/>
  <c r="H75" i="67"/>
  <c r="I77" i="67"/>
  <c r="I39" i="67"/>
  <c r="I34" i="67" s="1"/>
  <c r="P64" i="65"/>
  <c r="J13" i="27"/>
  <c r="F64" i="65"/>
  <c r="I64" i="65"/>
  <c r="J64" i="65"/>
  <c r="K64" i="65"/>
  <c r="N64" i="65"/>
  <c r="O64" i="65"/>
  <c r="E22" i="65"/>
  <c r="D22" i="65"/>
  <c r="P9" i="65"/>
  <c r="P77" i="65" s="1"/>
  <c r="I76" i="67"/>
  <c r="H76" i="67"/>
  <c r="I18" i="67"/>
  <c r="H18" i="67"/>
  <c r="I45" i="67"/>
  <c r="I49" i="67"/>
  <c r="I44" i="67" s="1"/>
  <c r="H45" i="67"/>
  <c r="H49" i="67"/>
  <c r="H44" i="67"/>
  <c r="F15" i="76"/>
  <c r="F10" i="76" s="1"/>
  <c r="N71" i="65"/>
  <c r="O71" i="65"/>
  <c r="P71" i="65"/>
  <c r="I74" i="67"/>
  <c r="E25" i="65"/>
  <c r="E38" i="65"/>
  <c r="E36" i="65"/>
  <c r="E9" i="65"/>
  <c r="E77" i="65" s="1"/>
  <c r="E15" i="65"/>
  <c r="E20" i="65"/>
  <c r="E40" i="65"/>
  <c r="E50" i="65"/>
  <c r="E53" i="65"/>
  <c r="E64" i="65"/>
  <c r="E71" i="65"/>
  <c r="E74" i="65"/>
  <c r="E13" i="65"/>
  <c r="E31" i="65"/>
  <c r="F15" i="65"/>
  <c r="F50" i="65"/>
  <c r="F31" i="65"/>
  <c r="F9" i="65"/>
  <c r="G9" i="65"/>
  <c r="G77" i="65" s="1"/>
  <c r="G20" i="65"/>
  <c r="G33" i="65"/>
  <c r="G40" i="65"/>
  <c r="G53" i="65"/>
  <c r="G64" i="65"/>
  <c r="G71" i="65"/>
  <c r="G74" i="65"/>
  <c r="G50" i="65"/>
  <c r="H40" i="65"/>
  <c r="H13" i="65"/>
  <c r="H64" i="65"/>
  <c r="H9" i="65"/>
  <c r="H77" i="65" s="1"/>
  <c r="H50" i="65"/>
  <c r="H53" i="65"/>
  <c r="H74" i="65"/>
  <c r="I40" i="65"/>
  <c r="I53" i="65"/>
  <c r="I9" i="65"/>
  <c r="I77" i="65" s="1"/>
  <c r="I15" i="65"/>
  <c r="J9" i="65"/>
  <c r="J77" i="65" s="1"/>
  <c r="K9" i="65"/>
  <c r="N15" i="65"/>
  <c r="N9" i="65"/>
  <c r="N77" i="65" s="1"/>
  <c r="O15" i="65"/>
  <c r="O77" i="65" s="1"/>
  <c r="O9" i="65"/>
  <c r="P15" i="65"/>
  <c r="D25" i="65"/>
  <c r="D15" i="65"/>
  <c r="D38" i="65"/>
  <c r="D36" i="65"/>
  <c r="D9" i="65"/>
  <c r="D77" i="65" s="1"/>
  <c r="D20" i="65"/>
  <c r="D40" i="65"/>
  <c r="D50" i="65"/>
  <c r="D53" i="65"/>
  <c r="D64" i="65"/>
  <c r="D71" i="65"/>
  <c r="D74" i="65"/>
  <c r="D13" i="65"/>
  <c r="D31" i="65"/>
  <c r="D9" i="75"/>
  <c r="H66" i="67"/>
  <c r="H65" i="67" s="1"/>
  <c r="I13" i="67"/>
  <c r="H13" i="67"/>
  <c r="I28" i="67"/>
  <c r="I23" i="67"/>
  <c r="H28" i="67"/>
  <c r="G10" i="73"/>
  <c r="F10" i="73"/>
  <c r="H26" i="78"/>
  <c r="I26" i="78"/>
  <c r="J26" i="78"/>
  <c r="K26" i="78"/>
  <c r="L26" i="78"/>
  <c r="M26" i="78"/>
  <c r="N26" i="78"/>
  <c r="N25" i="78" s="1"/>
  <c r="N56" i="78"/>
  <c r="M42" i="78"/>
  <c r="M25" i="78" s="1"/>
  <c r="N42" i="78"/>
  <c r="M17" i="78"/>
  <c r="M24" i="78" s="1"/>
  <c r="N17" i="78"/>
  <c r="N6" i="78"/>
  <c r="M6" i="78"/>
  <c r="M56" i="78"/>
  <c r="M72" i="78" s="1"/>
  <c r="N72" i="78"/>
  <c r="M92" i="78"/>
  <c r="N92" i="78"/>
  <c r="M76" i="78"/>
  <c r="N76" i="78"/>
  <c r="K91" i="78"/>
  <c r="L91" i="78"/>
  <c r="K76" i="78"/>
  <c r="K90" i="78"/>
  <c r="L76" i="78"/>
  <c r="L90" i="78"/>
  <c r="J76" i="78"/>
  <c r="J8" i="78"/>
  <c r="J6" i="78" s="1"/>
  <c r="L56" i="78"/>
  <c r="L8" i="78"/>
  <c r="L6" i="78" s="1"/>
  <c r="G8" i="78"/>
  <c r="G6" i="78"/>
  <c r="G17" i="78"/>
  <c r="G24" i="78"/>
  <c r="H6" i="78"/>
  <c r="H24" i="78" s="1"/>
  <c r="H17" i="78"/>
  <c r="I8" i="78"/>
  <c r="I6" i="78" s="1"/>
  <c r="I24" i="78" s="1"/>
  <c r="I17" i="78"/>
  <c r="L17" i="78"/>
  <c r="N24" i="78"/>
  <c r="H42" i="78"/>
  <c r="H25" i="78"/>
  <c r="I42" i="78"/>
  <c r="I25" i="78"/>
  <c r="J42" i="78"/>
  <c r="J25" i="78"/>
  <c r="K42" i="78"/>
  <c r="K25" i="78"/>
  <c r="L42" i="78"/>
  <c r="L25" i="78"/>
  <c r="H56" i="78"/>
  <c r="I56" i="78"/>
  <c r="J56" i="78"/>
  <c r="K56" i="78"/>
  <c r="G56" i="78"/>
  <c r="G72" i="78"/>
  <c r="H72" i="78"/>
  <c r="G91" i="78"/>
  <c r="H91" i="78"/>
  <c r="I91" i="78"/>
  <c r="J91" i="78"/>
  <c r="G76" i="78"/>
  <c r="G90" i="78" s="1"/>
  <c r="H76" i="78"/>
  <c r="H90" i="78" s="1"/>
  <c r="I76" i="78"/>
  <c r="I90" i="78" s="1"/>
  <c r="J90" i="78"/>
  <c r="F91" i="78"/>
  <c r="H88" i="78"/>
  <c r="F13" i="78"/>
  <c r="E56" i="78"/>
  <c r="E13" i="78"/>
  <c r="D22" i="75"/>
  <c r="H39" i="67"/>
  <c r="L92" i="78"/>
  <c r="E76" i="78"/>
  <c r="J92" i="78"/>
  <c r="H92" i="78"/>
  <c r="G92" i="78"/>
  <c r="F92" i="78"/>
  <c r="E92" i="78"/>
  <c r="G42" i="78"/>
  <c r="G25" i="78" s="1"/>
  <c r="G26" i="78"/>
  <c r="K17" i="78"/>
  <c r="E26" i="78"/>
  <c r="E25" i="78" s="1"/>
  <c r="E42" i="78"/>
  <c r="E6" i="78"/>
  <c r="E17" i="78"/>
  <c r="E24" i="78" s="1"/>
  <c r="D8" i="78"/>
  <c r="D92" i="78" s="1"/>
  <c r="D17" i="78"/>
  <c r="D13" i="78"/>
  <c r="D6" i="78"/>
  <c r="D24" i="78" s="1"/>
  <c r="D26" i="78"/>
  <c r="D25" i="78" s="1"/>
  <c r="F76" i="78"/>
  <c r="F26" i="78"/>
  <c r="F42" i="78"/>
  <c r="F25" i="78"/>
  <c r="F6" i="78"/>
  <c r="F24" i="78" s="1"/>
  <c r="F17" i="78"/>
  <c r="D56" i="78"/>
  <c r="D72" i="78" s="1"/>
  <c r="D42" i="78"/>
  <c r="C8" i="78"/>
  <c r="C92" i="78"/>
  <c r="F90" i="78"/>
  <c r="D76" i="78"/>
  <c r="C76" i="78"/>
  <c r="C90" i="78"/>
  <c r="F88" i="78"/>
  <c r="D88" i="78"/>
  <c r="C13" i="78"/>
  <c r="C6" i="78"/>
  <c r="C88" i="78" s="1"/>
  <c r="E72" i="78"/>
  <c r="C56" i="78"/>
  <c r="C72" i="78" s="1"/>
  <c r="C42" i="78"/>
  <c r="C26" i="78"/>
  <c r="C25" i="78"/>
  <c r="C17" i="78"/>
  <c r="D8" i="75"/>
  <c r="E15" i="77"/>
  <c r="O15" i="53"/>
  <c r="L15" i="53"/>
  <c r="H15" i="53"/>
  <c r="G15" i="53"/>
  <c r="F15" i="53"/>
  <c r="Q14" i="63"/>
  <c r="P14" i="63"/>
  <c r="F14" i="63"/>
  <c r="F58" i="78"/>
  <c r="F72" i="78"/>
  <c r="K6" i="78"/>
  <c r="K72" i="78"/>
  <c r="K92" i="78"/>
  <c r="H23" i="67"/>
  <c r="L24" i="78" l="1"/>
  <c r="L72" i="78"/>
  <c r="E97" i="2"/>
  <c r="E111" i="2" s="1"/>
  <c r="I72" i="78"/>
  <c r="J72" i="78"/>
  <c r="J88" i="78"/>
  <c r="J24" i="78"/>
  <c r="F77" i="65"/>
  <c r="I92" i="78"/>
  <c r="C24" i="78"/>
  <c r="G88" i="78"/>
  <c r="G9" i="61"/>
  <c r="G13" i="61" s="1"/>
  <c r="I88" i="78"/>
</calcChain>
</file>

<file path=xl/sharedStrings.xml><?xml version="1.0" encoding="utf-8"?>
<sst xmlns="http://schemas.openxmlformats.org/spreadsheetml/2006/main" count="906" uniqueCount="526">
  <si>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</si>
  <si>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</si>
  <si>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</si>
  <si>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</si>
  <si>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</si>
  <si>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</si>
  <si>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</si>
  <si>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</si>
  <si>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</si>
  <si>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</si>
  <si>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</si>
  <si>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</si>
  <si>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</si>
  <si>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</si>
  <si>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</si>
  <si>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</si>
  <si>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</si>
  <si>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</si>
  <si>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</si>
  <si>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</si>
  <si>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</si>
  <si>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Planowane wydatki</t>
  </si>
  <si>
    <t>Ogółem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</si>
  <si>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</si>
  <si>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</si>
  <si>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</si>
  <si>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</si>
  <si>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</si>
  <si>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</si>
  <si>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</si>
  <si>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</si>
  <si>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</si>
  <si>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</si>
  <si>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</si>
  <si>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</si>
  <si>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</si>
  <si>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</si>
  <si>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</si>
  <si>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</si>
  <si>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</si>
  <si>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</si>
  <si>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</si>
  <si>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</si>
  <si>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</si>
  <si>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</si>
  <si>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</si>
  <si>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</si>
  <si>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</si>
  <si>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</si>
  <si>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</si>
  <si>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</si>
  <si>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</si>
  <si>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</si>
  <si>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</si>
  <si>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</si>
  <si>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</si>
  <si>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</si>
  <si>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</si>
  <si>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</si>
  <si>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</si>
  <si>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</si>
  <si>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</si>
  <si>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</si>
  <si>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</si>
  <si>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</si>
  <si>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</si>
  <si>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</si>
  <si>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</si>
  <si>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</si>
  <si>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</si>
  <si>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</si>
  <si>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Sołectwo  ………………………..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</si>
  <si>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</si>
  <si>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</si>
  <si>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</si>
  <si>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</si>
  <si>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</si>
  <si>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</si>
  <si>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</si>
  <si>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</si>
  <si>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</si>
  <si>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</si>
  <si>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</si>
  <si>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</si>
  <si>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</si>
  <si>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</si>
  <si>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</si>
  <si>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</si>
  <si>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</si>
  <si>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</si>
  <si>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</si>
  <si>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</si>
  <si>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</si>
  <si>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</si>
  <si>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</si>
  <si>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</si>
  <si>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</si>
  <si>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020</t>
  </si>
  <si>
    <t>Leśnictwo</t>
  </si>
  <si>
    <t>02001</t>
  </si>
  <si>
    <t>Gospodarka leśna</t>
  </si>
  <si>
    <t>0490</t>
  </si>
  <si>
    <t>Wpływy i innych lokalnych opłat pobieranych przez jst na podstawie odrębnych ustaw</t>
  </si>
  <si>
    <t>0690</t>
  </si>
  <si>
    <t>Wpływy z różnych opłat</t>
  </si>
  <si>
    <t>Pozostała działalność</t>
  </si>
  <si>
    <t>700</t>
  </si>
  <si>
    <t>Gospodarka mieszkaniowa</t>
  </si>
  <si>
    <t>Gospodarka gruntami i nieruchomościami</t>
  </si>
  <si>
    <t>0470</t>
  </si>
  <si>
    <t>0750</t>
  </si>
  <si>
    <t>Dochody z najmu i dzierżawy składników majątkowych Skarbu Państwa, jst lub innych jednostek zaliczanych do sektora finansów publicznych oraz innych umów o podobnym charakterze</t>
  </si>
  <si>
    <t>Administracja Publiczna</t>
  </si>
  <si>
    <t>Urzędy Wojewódzkie</t>
  </si>
  <si>
    <t>2010</t>
  </si>
  <si>
    <t>2360</t>
  </si>
  <si>
    <t>Dochody jst związane z realizacją zadań z zakresu administracji rządowej oraz innych zadań zleconych ustawami</t>
  </si>
  <si>
    <t>Urzędy Gmin</t>
  </si>
  <si>
    <t>0920</t>
  </si>
  <si>
    <t>Urzędy naczelnych organów władzy państwowej, kontroli i ochrony prawa oraz sądownictwa</t>
  </si>
  <si>
    <t>Urzędy naczelnych organów władzy państwowej, kontroli i ochrony prawa</t>
  </si>
  <si>
    <t>Wpływy z podatku dochodowego od osób fizycznych</t>
  </si>
  <si>
    <t>0350</t>
  </si>
  <si>
    <t>0310</t>
  </si>
  <si>
    <t>0320</t>
  </si>
  <si>
    <t>0330</t>
  </si>
  <si>
    <t>0340</t>
  </si>
  <si>
    <t>0910</t>
  </si>
  <si>
    <t>0360</t>
  </si>
  <si>
    <t>0430</t>
  </si>
  <si>
    <t>Wpływy z opłaty targowej</t>
  </si>
  <si>
    <t>0500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</si>
  <si>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</si>
  <si>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</si>
  <si>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</si>
  <si>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</si>
  <si>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</si>
  <si>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</si>
  <si>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</si>
  <si>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</si>
  <si>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0010</t>
  </si>
  <si>
    <t>0020</t>
  </si>
  <si>
    <t>Różne rozliczenia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</si>
  <si>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</si>
  <si>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</si>
  <si>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</si>
  <si>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</si>
  <si>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</si>
  <si>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</si>
  <si>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Przedszkola</t>
  </si>
  <si>
    <t>Gimnazja</t>
  </si>
  <si>
    <t>Ochrona zdrowia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</si>
  <si>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</si>
  <si>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</si>
  <si>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</si>
  <si>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</si>
  <si>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</si>
  <si>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</si>
  <si>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</si>
  <si>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Klasyfikacja
§</t>
  </si>
  <si>
    <t>Przychody ogółem:</t>
  </si>
  <si>
    <t>Kredyty</t>
  </si>
  <si>
    <t>§ 952</t>
  </si>
  <si>
    <t>Pożyczki</t>
  </si>
  <si>
    <t>§ 903</t>
  </si>
  <si>
    <t>§ 951</t>
  </si>
  <si>
    <t>5.</t>
  </si>
  <si>
    <t>6.</t>
  </si>
  <si>
    <t>§ 957</t>
  </si>
  <si>
    <t>§ 931</t>
  </si>
  <si>
    <t>Przelewy z rachunku lokat</t>
  </si>
  <si>
    <t>§ 994</t>
  </si>
  <si>
    <t>Rozchody ogółem:</t>
  </si>
  <si>
    <t>Spłaty kredytów</t>
  </si>
  <si>
    <t>§ 992</t>
  </si>
  <si>
    <t>1.1</t>
  </si>
  <si>
    <t>Spłaty pożyczek</t>
  </si>
  <si>
    <t>§ 963</t>
  </si>
  <si>
    <t>Udzielone pożyczki</t>
  </si>
  <si>
    <t>§ 991</t>
  </si>
  <si>
    <t>§ 982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</si>
  <si>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</si>
  <si>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</si>
  <si>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</si>
  <si>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</si>
  <si>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</si>
  <si>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Kwota dotacji</t>
  </si>
  <si>
    <t>II.Dotacje dla jednostek spoza sektora finansów publicznych</t>
  </si>
  <si>
    <t>Gospodarka komunalna i ochrona środowiska</t>
  </si>
  <si>
    <t>010</t>
  </si>
  <si>
    <t>01010</t>
  </si>
  <si>
    <t>Urząd Gminy</t>
  </si>
  <si>
    <t>II. Dochody i wydatki związane z pomocą rzeczową lub finansową realizowaną na podstawie porozumień między j.s.t.</t>
  </si>
  <si>
    <t>Dostarczanie ciepła</t>
  </si>
  <si>
    <t>Gospodarka ściekowa i ochrona wód</t>
  </si>
  <si>
    <t>Zakład Gospodarki Komunalnej</t>
  </si>
  <si>
    <t>Szkoła Podstawowa w Goździe</t>
  </si>
  <si>
    <t>Przedszkole w Goździe</t>
  </si>
  <si>
    <t>Zakład Gospodarki Komunalnej w Łącznej</t>
  </si>
  <si>
    <t>dopłata do cen wody</t>
  </si>
  <si>
    <t>dopłata do cen ścieków</t>
  </si>
  <si>
    <t>Gminna Instytucja kultury - biblioteka gminna w Łącznej</t>
  </si>
  <si>
    <t>wyłoniona w drodze konkursu</t>
  </si>
  <si>
    <t>zadania z zakresu kultury fizycznej i sportu</t>
  </si>
  <si>
    <t>Rolnictwo i Łowiectwo</t>
  </si>
  <si>
    <t>Infrastruktura wodociągowa i sanitacyjna wsi</t>
  </si>
  <si>
    <t>01030</t>
  </si>
  <si>
    <t>Izby rolnicze</t>
  </si>
  <si>
    <t>01095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</si>
  <si>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</si>
  <si>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</si>
  <si>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</si>
  <si>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</si>
  <si>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</si>
  <si>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</si>
  <si>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</si>
  <si>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60014</t>
  </si>
  <si>
    <t>Drogi publiczne powiatowe</t>
  </si>
  <si>
    <t>60016</t>
  </si>
  <si>
    <t>Drogi publiczne gminne</t>
  </si>
  <si>
    <t>70005</t>
  </si>
  <si>
    <t>710</t>
  </si>
  <si>
    <t>Działalność usługowa</t>
  </si>
  <si>
    <t>71035</t>
  </si>
  <si>
    <t>Cmentarze</t>
  </si>
  <si>
    <t>71095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</si>
  <si>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</si>
  <si>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</si>
  <si>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</si>
  <si>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</si>
  <si>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</si>
  <si>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</si>
  <si>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</si>
  <si>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Urzędy gminy</t>
  </si>
  <si>
    <t>75075</t>
  </si>
  <si>
    <t>Promocja jednostek samorządu terytorialnego</t>
  </si>
  <si>
    <t>75095</t>
  </si>
  <si>
    <t>751</t>
  </si>
  <si>
    <t>75101</t>
  </si>
  <si>
    <t>754</t>
  </si>
  <si>
    <t>Bezpieczeństwo publiczne i ochrona przeciwpożarowa</t>
  </si>
  <si>
    <t>75412</t>
  </si>
  <si>
    <t>Ochotnicze straże pożarne</t>
  </si>
  <si>
    <t>75421</t>
  </si>
  <si>
    <t>Zarzadzanie kryzysowe</t>
  </si>
  <si>
    <t>757</t>
  </si>
  <si>
    <t>Obsługa długu publicznego</t>
  </si>
  <si>
    <t>75702</t>
  </si>
  <si>
    <t>758</t>
  </si>
  <si>
    <t>75818</t>
  </si>
  <si>
    <t>Rezerwy ogólne i celowe</t>
  </si>
  <si>
    <t>801</t>
  </si>
  <si>
    <t>Oświata i Wychowanie</t>
  </si>
  <si>
    <t>80101</t>
  </si>
  <si>
    <t>80103</t>
  </si>
  <si>
    <t>Oddziały przedszkolne w szkołach podstawowych</t>
  </si>
  <si>
    <t>80104</t>
  </si>
  <si>
    <t>80110</t>
  </si>
  <si>
    <t>80113</t>
  </si>
  <si>
    <t>Dowożenie uczniów do szkół</t>
  </si>
  <si>
    <t>80146</t>
  </si>
  <si>
    <t>80195</t>
  </si>
  <si>
    <t>851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</si>
  <si>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</si>
  <si>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</si>
  <si>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</si>
  <si>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</si>
  <si>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</si>
  <si>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</si>
  <si>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</si>
  <si>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</si>
  <si>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85212</t>
  </si>
  <si>
    <t>85213</t>
  </si>
  <si>
    <t>85214</t>
  </si>
  <si>
    <t>85215</t>
  </si>
  <si>
    <t>Dodatki mieszkaniowe</t>
  </si>
  <si>
    <t>85216</t>
  </si>
  <si>
    <t>85219</t>
  </si>
  <si>
    <t>85228</t>
  </si>
  <si>
    <t>85295</t>
  </si>
  <si>
    <t>900</t>
  </si>
  <si>
    <t>90001</t>
  </si>
  <si>
    <t>90003</t>
  </si>
  <si>
    <t>Oczyszczanie miast i wsi</t>
  </si>
  <si>
    <t>90015</t>
  </si>
  <si>
    <t>90019</t>
  </si>
  <si>
    <t>Wpływy i wydatki związane z gromadzeniem środków z opłat i kar za korzystanie ze środowiska</t>
  </si>
  <si>
    <t>90095</t>
  </si>
  <si>
    <t>921</t>
  </si>
  <si>
    <t>Kultura i ochrona dziedzictwa naturalnego</t>
  </si>
  <si>
    <t>92116</t>
  </si>
  <si>
    <t>Biblioteki</t>
  </si>
  <si>
    <t>92195</t>
  </si>
  <si>
    <t>926</t>
  </si>
  <si>
    <t>Kultura fizyczna i sport</t>
  </si>
  <si>
    <t>92605</t>
  </si>
  <si>
    <t>92695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</si>
  <si>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</si>
  <si>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</si>
  <si>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</si>
  <si>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</si>
  <si>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</si>
  <si>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</si>
  <si>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</si>
  <si>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</si>
  <si>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</si>
  <si>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</si>
  <si>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</si>
  <si>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</si>
  <si>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</si>
  <si>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</si>
  <si>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</si>
  <si>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</si>
  <si>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</si>
  <si>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</si>
  <si>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</si>
  <si>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</si>
  <si>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</si>
  <si>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</si>
  <si>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</si>
  <si>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</si>
  <si>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</si>
  <si>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</si>
  <si>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</si>
  <si>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</si>
  <si>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</si>
  <si>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</si>
  <si>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</si>
  <si>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</si>
  <si>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</si>
  <si>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</si>
  <si>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</si>
  <si>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</si>
  <si>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</si>
  <si>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</si>
  <si>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</si>
  <si>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</si>
  <si>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</si>
  <si>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</si>
  <si>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</si>
  <si>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</si>
  <si>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</si>
  <si>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</si>
  <si>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</si>
  <si>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</si>
  <si>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pokrycie wydatków bieżących dochodami bieżącymi (poz.2 - poz.10)</t>
  </si>
  <si>
    <t>Dokształcanie i doskonalenie nauczycieli</t>
  </si>
  <si>
    <t xml:space="preserve">Program:   Regionalny Program Operacyjny Województwa Świętokrzyskiego      </t>
  </si>
  <si>
    <t xml:space="preserve">Priorytet:Wspieranie innowacyjności, budowa społeczeństwa informacyjnego oraz wzrost potencjału                  </t>
  </si>
  <si>
    <t>Działanie:2.2 Budowa infrastruktury społeczeństwa infromacyjnego</t>
  </si>
  <si>
    <t>Projekt:"e- świętokrzyskie Rozbudowa Infrastruktury Informatycznej jst 2007-2013"</t>
  </si>
  <si>
    <t xml:space="preserve">   </t>
  </si>
  <si>
    <t>Projekt:"e- świętokrzyskie Budowa Systemu Informacji Przestrzennej Województwa Świętokrzyskiego" jst 2007-2013"</t>
  </si>
  <si>
    <t>Lokalny transport zbiorowy</t>
  </si>
  <si>
    <t>Świadczenia rodzinne , świadczenia z funduszu alimentacyjnego oraz składki na ubezpieczenia emerytalne i rentowe z ubezpieczenia społecznego</t>
  </si>
  <si>
    <r>
      <t>- dochody własne</t>
    </r>
    <r>
      <rPr>
        <vertAlign val="superscript"/>
        <sz val="8"/>
        <rFont val="Arial CE"/>
        <charset val="238"/>
      </rPr>
      <t>2)</t>
    </r>
  </si>
  <si>
    <r>
      <t>D</t>
    </r>
    <r>
      <rPr>
        <b/>
        <vertAlign val="subscript"/>
        <sz val="8"/>
        <rFont val="Arial CE"/>
        <charset val="238"/>
      </rPr>
      <t>1</t>
    </r>
    <r>
      <rPr>
        <b/>
        <sz val="8"/>
        <rFont val="Arial CE"/>
        <charset val="238"/>
      </rPr>
      <t xml:space="preserve"> Przychody ogółem</t>
    </r>
  </si>
  <si>
    <r>
      <t>D</t>
    </r>
    <r>
      <rPr>
        <b/>
        <vertAlign val="subscript"/>
        <sz val="8"/>
        <rFont val="Arial CE"/>
        <charset val="238"/>
      </rPr>
      <t>2</t>
    </r>
    <r>
      <rPr>
        <b/>
        <sz val="8"/>
        <rFont val="Arial CE"/>
        <charset val="238"/>
      </rPr>
      <t xml:space="preserve"> Rozchody ogółem</t>
    </r>
  </si>
  <si>
    <r>
      <t>E</t>
    </r>
    <r>
      <rPr>
        <b/>
        <vertAlign val="subscript"/>
        <sz val="8"/>
        <rFont val="Arial CE"/>
        <charset val="238"/>
      </rPr>
      <t>1</t>
    </r>
    <r>
      <rPr>
        <b/>
        <sz val="8"/>
        <rFont val="Arial CE"/>
        <charset val="238"/>
      </rPr>
      <t>. Dług na koniec roku</t>
    </r>
  </si>
  <si>
    <r>
      <t>Przyjęte depozyty</t>
    </r>
    <r>
      <rPr>
        <vertAlign val="superscript"/>
        <sz val="8"/>
        <rFont val="Arial CE"/>
        <charset val="238"/>
      </rPr>
      <t>3)</t>
    </r>
  </si>
  <si>
    <r>
      <t>E</t>
    </r>
    <r>
      <rPr>
        <b/>
        <vertAlign val="subscript"/>
        <sz val="8"/>
        <rFont val="Arial CE"/>
        <charset val="238"/>
      </rPr>
      <t>2</t>
    </r>
    <r>
      <rPr>
        <b/>
        <sz val="8"/>
        <rFont val="Arial CE"/>
        <charset val="238"/>
      </rPr>
      <t>. Zadłużenie w ciągu roku</t>
    </r>
  </si>
  <si>
    <r>
      <t>Potencjalne spłaty z tytułu udzielonych poręczeń</t>
    </r>
    <r>
      <rPr>
        <vertAlign val="superscript"/>
        <sz val="8"/>
        <rFont val="Arial CE"/>
        <charset val="238"/>
      </rPr>
      <t>4)</t>
    </r>
  </si>
  <si>
    <r>
      <t>1)</t>
    </r>
    <r>
      <rPr>
        <sz val="8"/>
        <rFont val="Arial CE"/>
        <charset val="238"/>
      </rPr>
      <t xml:space="preserve"> - podać dane na poszczególne lata objęte spłatą całego zadłużenia</t>
    </r>
  </si>
  <si>
    <r>
      <t>2)</t>
    </r>
    <r>
      <rPr>
        <sz val="8"/>
        <rFont val="Arial CE"/>
        <charset val="238"/>
      </rPr>
      <t xml:space="preserve"> - w dochodach własnych należy uwzględnić dochody z innych źródeł</t>
    </r>
  </si>
  <si>
    <r>
      <t>3)</t>
    </r>
    <r>
      <rPr>
        <sz val="8"/>
        <rFont val="Arial CE"/>
        <charset val="238"/>
      </rPr>
      <t xml:space="preserve"> - depozyty przyjęte do budżetu</t>
    </r>
  </si>
  <si>
    <r>
      <t>4)</t>
    </r>
    <r>
      <rPr>
        <sz val="8"/>
        <rFont val="Arial CE"/>
        <charset val="238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</si>
  <si>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r>
      <t xml:space="preserve"> </t>
    </r>
    <r>
      <rPr>
        <b/>
        <sz val="8"/>
        <rFont val="Arial CE"/>
        <charset val="238"/>
      </rPr>
      <t xml:space="preserve">Prognoza długu </t>
    </r>
    <r>
      <rPr>
        <sz val="8"/>
        <rFont val="Arial CE"/>
        <charset val="238"/>
      </rPr>
      <t>- Przewidywane wykonanie na 31.12</t>
    </r>
  </si>
  <si>
    <t>Dotacje celowe otrzymane z budżetu państwa na realizację własnych zadań bieżących gminy</t>
  </si>
  <si>
    <t>2910</t>
  </si>
  <si>
    <t>TRANSPORT I ŁĄCZNOŚĆ</t>
  </si>
  <si>
    <t>zorganizowanie wypoczynku letniego dla dzieci z rodzin, w których występuje problem alkoholowy</t>
  </si>
  <si>
    <t>§ 950</t>
  </si>
  <si>
    <t>Rady Gminy Łączna</t>
  </si>
  <si>
    <t>Zał . Nr 3 do wniosku o wydanie opinii</t>
  </si>
  <si>
    <t xml:space="preserve">       </t>
  </si>
  <si>
    <t>Stowarzyszenie Rozwoju Społecznego "Zalezianka"</t>
  </si>
  <si>
    <t>dopłata do odśnieżania 1 km drogi</t>
  </si>
  <si>
    <t>Zespół Szkół w Łącznej</t>
  </si>
  <si>
    <t>Wpływy ze zwrotów dotacji oraz płatności, w tym wykorzystanych niezgodnie z przeznaczeniem lub wykorzystanych z naruszeniem procedur, o których mowa w art.184 ustawy, pobranych nienależnie lub w nadmiernej wysokości</t>
  </si>
  <si>
    <t>Dotacje celowe otrzymane z budżetu państwa na realizację zadań bieżących z zakresu administracji rządowej oraz innych zadań zleconych gminie ustawami</t>
  </si>
  <si>
    <t>60011</t>
  </si>
  <si>
    <t>Wpływy z opłat za  zezwolenia na sprzedaż napojów alkoholowych</t>
  </si>
  <si>
    <t>Udziały gmin w podatkach stanowiących dochód budżetu państwa</t>
  </si>
  <si>
    <t>Część oświatowa subwencji ogólnej dla jednostek samorządu terytorialnego</t>
  </si>
  <si>
    <t>Dotacje celowe otrzymane z budżetu państwa na realizację własnych zadań bieżących gmin</t>
  </si>
  <si>
    <t>Drogi publiczne krajowe</t>
  </si>
  <si>
    <t>Urząd Gminy Łączna</t>
  </si>
  <si>
    <t>Zimowe utrzymanie dróg gminnych</t>
  </si>
  <si>
    <t>Kredyty zaciągnięte w związku z umową zawartą z podmiotem dysponującym środkami pochodzącymi z budżetu U.E.</t>
  </si>
  <si>
    <t>Pożyczki na finansowanie zadań realizowanyz udziałem środków pochodzących z budżetu U.E.</t>
  </si>
  <si>
    <t>Papiery wartościowe ( obligacje) których zbywalność jest ograniczona</t>
  </si>
  <si>
    <t>I</t>
  </si>
  <si>
    <t>Kredyty i pożyczki</t>
  </si>
  <si>
    <t>Wolne środki art. 217 ust.2 pkt.6 u.f.p</t>
  </si>
  <si>
    <t>Prywatyzacja majątku j.s.t</t>
  </si>
  <si>
    <t>§ 941 -44</t>
  </si>
  <si>
    <t>Spłaty kredytów zaciągniętych w związku z zawarciem umowy z podmiotem dysponującym środkami pochodzącymi z budżetu U. E</t>
  </si>
  <si>
    <t>Wykup obligacji komunalnych, których zdolność jest ograniczona</t>
  </si>
  <si>
    <t>Wykup obligacji komunalnych, których zdolność jest ograniczona w związku z zawarciem umowy z podmiotem dysponującym środkami pochodzącymi z budżetu U.e</t>
  </si>
  <si>
    <t>Przelewy na rachunki lokat</t>
  </si>
  <si>
    <t>Wykup papierów wartościowych dopuszczonych do obrotu zorganizowanego, czyli takie, dla których istnieje płynny rynek wtórny.</t>
  </si>
  <si>
    <t xml:space="preserve">Program:   Operacyjny Kapitał Ludzki     </t>
  </si>
  <si>
    <t>90002</t>
  </si>
  <si>
    <t>Gospodarka odpadami</t>
  </si>
  <si>
    <t>2013-2015</t>
  </si>
  <si>
    <t>Priorytet:  Rozwój wykształcenia i kompetencji w regionie</t>
  </si>
  <si>
    <t>Działanie: 9.1 Wyrównanie szans edukacyjnych i zapewnienie wysokiej jakości usług edukacyjnych świadczonych w systemie oświaty</t>
  </si>
  <si>
    <t xml:space="preserve">Program:  PROW    </t>
  </si>
  <si>
    <t>Projekt: "Budowa kanalizacji sanitarnej w miejscowościach Gózd i Łączna".</t>
  </si>
  <si>
    <t>Projekt:  Wyrównywanie szans w Gminie Łączna</t>
  </si>
  <si>
    <t xml:space="preserve">Priorytet:                </t>
  </si>
  <si>
    <t>Działanie:3.2.1 Podstawowe usługi dla gospodarki i ludności wiejskiej</t>
  </si>
  <si>
    <t>ROLNICTWO I ŁOWIECTWO</t>
  </si>
  <si>
    <t>Infrastruktura wodociagowa i sanitacyjna wsi</t>
  </si>
  <si>
    <t>2009-2015</t>
  </si>
  <si>
    <t xml:space="preserve">                                                                                        I. Dotacje  dla jednostek  sektora finansów publicznych</t>
  </si>
  <si>
    <t>85218</t>
  </si>
  <si>
    <t>Powiatowe centra pomocy rodzinie</t>
  </si>
  <si>
    <t>Załącznik Nr 10</t>
  </si>
  <si>
    <t>2007-2015</t>
  </si>
  <si>
    <t>Priorytet:  Promocja integracji społecznej</t>
  </si>
  <si>
    <t>Działanie: 7.1 Rozwój i upowszechnianie aktywnej integracji</t>
  </si>
  <si>
    <t>Projekt: Dziś szansą na lepsze jutro</t>
  </si>
  <si>
    <t>GOPS Łączna</t>
  </si>
  <si>
    <t>Załącznik Nr 4</t>
  </si>
  <si>
    <t>Przebudowa drogi powiatowej w miejscowości Występa</t>
  </si>
  <si>
    <t xml:space="preserve">Dochody budżetu gminy na 2016 r.           </t>
  </si>
  <si>
    <t>Wydatki budżetu gminy na  2016 r.</t>
  </si>
  <si>
    <t>Limity wydatków na wieloletnie przedsięwzięcia planowane do poniesienia w 2016 roku</t>
  </si>
  <si>
    <t>Zadania inwestycyjne roczne w 2016 r.</t>
  </si>
  <si>
    <t>Wydatki na programy i projekty realizowane ze środków pochodzących z budżetu Unii Europejskiej oraz innych źródeł zagranicznych, niepodlegających zwrotowi na 2016 rok</t>
  </si>
  <si>
    <t>Wydatki w roku budżetowym 2016</t>
  </si>
  <si>
    <t>Przychody i rozchody budżetu w 2016 r.</t>
  </si>
  <si>
    <t>Kwota
2016 r.</t>
  </si>
  <si>
    <t>Dochody i wydatki związane z realizacją zadań z zakresu administracji rządowej i innych zadań zleconych odrębnymi ustawami w  2016 r.</t>
  </si>
  <si>
    <t>Dochody i wydatki związane z realizacją zadań realizowanych na podstawie porozumień (umów) między jednostkami samorządu terytorialnego w 2016 r.</t>
  </si>
  <si>
    <t>Plan przychodów i kosztów samorządowych zakładów budżetowych na 2016 r.</t>
  </si>
  <si>
    <t xml:space="preserve"> Plan dochodów gromadzonych na wydzielonym rachunku jednostki budżetowej                          wydatki nimi finansowane w 2016 r.</t>
  </si>
  <si>
    <t>Dotacje przedmiotowe w 2016 roku</t>
  </si>
  <si>
    <t>Dotacje podmiotowe w 2016 roku</t>
  </si>
  <si>
    <t>Dotacje celowe w 2016 roku</t>
  </si>
  <si>
    <t>do Uchwały Nr……………</t>
  </si>
  <si>
    <t>z dnia …………………..</t>
  </si>
  <si>
    <t xml:space="preserve">                                 do Uchwały Nr  ……………….</t>
  </si>
  <si>
    <t xml:space="preserve">                                 z dnia …………....</t>
  </si>
  <si>
    <t>6257</t>
  </si>
  <si>
    <t>Dotacje celowe w ramach programów finansowanych z udziałem środków europejskich oraz środków, o których mowa w art. 5 ust.3 pkt.5 lit.a i b  ustawy, lub płatności w ramach budżetu środków europejskich, realizowanych przez jednostki samorządu terytorialnego</t>
  </si>
  <si>
    <t>Wpływy z opłat za zarząd, użytkowanie i służebności</t>
  </si>
  <si>
    <t>0550</t>
  </si>
  <si>
    <t>Wpływy z opłat z tytułu użytkowania wieczystego nieruchomości</t>
  </si>
  <si>
    <t>Wpływy z pozostałych odsetek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</si>
  <si>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</si>
  <si>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</si>
  <si>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</si>
  <si>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leśnego</t>
  </si>
  <si>
    <t>Wpływy z podatek od środków transportowych</t>
  </si>
  <si>
    <t>Wpływy z odsetek od nieterminowych wpłat z tytułu podatków i opłat</t>
  </si>
  <si>
    <t>Wpływy z podatku od spadków i darowizn</t>
  </si>
  <si>
    <t>Wpływy z podatku od czynności cywilnoprawnych</t>
  </si>
  <si>
    <t>Wpływy z podatku dochodowego od osób prawnych</t>
  </si>
  <si>
    <t>Plan ogółem</t>
  </si>
  <si>
    <t>bieżące razem:</t>
  </si>
  <si>
    <t>majątkowe</t>
  </si>
  <si>
    <t>bieżące</t>
  </si>
  <si>
    <t>majątkowe razem:</t>
  </si>
  <si>
    <t>Ogółem:</t>
  </si>
  <si>
    <t xml:space="preserve">Plan
</t>
  </si>
  <si>
    <t>razem:</t>
  </si>
  <si>
    <t>4.1</t>
  </si>
  <si>
    <t>Papiery wartościowe ( obligacje) których zbywalność jest ograniczona, emitowane w związku z umową zawartą z podmiotem dysponującym środkami pochodzącymi z budżetu U. E</t>
  </si>
  <si>
    <t>Papiery wartościowe ( obligacje) dopuszczone do obrotu zorganizowanego, czyli takie, dla których istnieje płynny rynek wtórny</t>
  </si>
  <si>
    <t>7.</t>
  </si>
  <si>
    <t>8.</t>
  </si>
  <si>
    <t>9.</t>
  </si>
  <si>
    <t>10.</t>
  </si>
  <si>
    <t>Spłaty pożyczek na finansowanie zadań realizowanych z udziałem środków pochodzących z budżetu U. E</t>
  </si>
  <si>
    <t>Udzielone pozyczki</t>
  </si>
  <si>
    <t>Remont istniejącej oczyszczalni ścieków w Kamionkach poprzez dostawę i montaż urządzeń  ( dotacja )  2014-2016</t>
  </si>
  <si>
    <t>Przebudowa drogi gminnej nr 1516017 w miejscowości Czerwona Górka</t>
  </si>
  <si>
    <t>wydatki jednostek budżetowych</t>
  </si>
  <si>
    <t>dotacje na zadania bieżące</t>
  </si>
  <si>
    <t>świadczdenia na rzecz osób fizycznych</t>
  </si>
  <si>
    <t>wydatki na programy finansowane z udziałem środków, o których mowa w art. 5 ust.1 pkt 2 i 3</t>
  </si>
  <si>
    <t>wypłaty z tytułu poręczeń i gwarancji</t>
  </si>
  <si>
    <t>obsługa długu</t>
  </si>
  <si>
    <t xml:space="preserve"> na programy finansowane z udziałem środków, o których mowa w art. 5 ust. 1 pkt 2 i 3</t>
  </si>
  <si>
    <t>zakup i objęcie akcji i udziałów oraz wniesienie wkładów do spółek prawa handlowego</t>
  </si>
  <si>
    <t>rok budżetowy 2016 (7+8+10+11)</t>
  </si>
  <si>
    <t>rok budżetowy 2016 (6+7+9+10)</t>
  </si>
  <si>
    <t>Wydatki
na 2016 r.</t>
  </si>
  <si>
    <t>Jednostka otrzymująca dotację</t>
  </si>
  <si>
    <t>Modernizacja ujęcia wody Czerwona Górka</t>
  </si>
  <si>
    <t xml:space="preserve">Budowa wiat przystankowych </t>
  </si>
  <si>
    <t>do Uchwały Nr…..</t>
  </si>
  <si>
    <t>z dnia……….</t>
  </si>
  <si>
    <t>do Uchwały nr …..</t>
  </si>
  <si>
    <t>z dnia ……..</t>
  </si>
  <si>
    <t>Załącznik Nr 9</t>
  </si>
  <si>
    <t>2400</t>
  </si>
  <si>
    <t>Wpływy do budżetu pozostałóści środków finansowych gromadzonych na wydzielonym rachunku jednostki budżetowej</t>
  </si>
  <si>
    <t>zadanie pn. "Remont istniejącej oczyszczalni ścieków w Kamionkach poprzez dostawę i montaż urządzeń"</t>
  </si>
  <si>
    <t>Załącznik nr 11</t>
  </si>
  <si>
    <t>Budowa kanalizacji sanitarnej w miejscowościach Występa, Zalezianka, Stawik , Jaśle                    2009-2018</t>
  </si>
  <si>
    <t>80106</t>
  </si>
  <si>
    <t>Inne formy wychowania przedszkolnego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</si>
  <si>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</si>
  <si>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</si>
  <si>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Rozbudowa istniejącej oczyszczalni ścieków w Kamionkach 2016-2017</t>
  </si>
  <si>
    <t>Zadania w zakresie kultury fizycznej</t>
  </si>
  <si>
    <t>Gospodarka gruntami          i nieruchomościami</t>
  </si>
  <si>
    <t>Urzędy naczelnych organów władzy państwowej, kontroli           i ochrony prawa oraz sądownictwa</t>
  </si>
  <si>
    <t>Urzędy naczelnych organów władzy państwowej, kontroli            i ochrony państwa</t>
  </si>
  <si>
    <t>Obsługa papierów wartościowych, kredytów           i pożyczek jst</t>
  </si>
  <si>
    <t>Składki na ubezpieczenia zdrowotne opłacane za osoby pobierające niektóre świadczenia z pomocy społecznej, niektóre świadczenia rodzinne oraz za osoby uczestniczące                             w zajęciach w centrum integracji społecznej</t>
  </si>
  <si>
    <t>Zasiłki i pomoc w naturze oraz składki na ubezpieczenia emerytalne            i rentowe</t>
  </si>
  <si>
    <t>Gospodarka komunalna                   i ochrona środowiska</t>
  </si>
  <si>
    <t>Gospodarka ściekowa           i ochrona wód</t>
  </si>
  <si>
    <t>Oświetlenia ulic, placów            i dróg</t>
  </si>
  <si>
    <t>Wpływy i wydatki związane z gromadzeniem środków                 z opłat i kar za korzystanie ze środowiska</t>
  </si>
  <si>
    <t>Dochody od osób prawnych, od osób fizycznych i od innych jednostek nieposiadających osobowości prawnej oraz wydatki związane z ich poborem</t>
  </si>
  <si>
    <t>Wpływy z podatku rolnego, podatku leśnego,podatku od czynności cywilnoprawnych, podatków i opłat lokalnych od osób prawnych i innych jednostek organizacyjnych</t>
  </si>
  <si>
    <t>Wpływy z podatku rolnego, podatku leśnego,podatku od spadków i darowizn,podatku od czynności cywilnoprawnych oraz podatków i opłat lokalnych od osób fizycznych</t>
  </si>
  <si>
    <t>Świadczenia rodzinne , świadczenie z funduszu alimentacyjnego oraz składki na ubezpieczenia emerytalne i rentowe z ubezpieczenia społecznego</t>
  </si>
  <si>
    <t>0660</t>
  </si>
  <si>
    <t>Wpływy z opłat za korzystanie z wychowania przedszkolnego</t>
  </si>
  <si>
    <t>Budowa kanalizacji sanitarnej w miejscowości Podzagnańszcze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</si>
</sst>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55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  <font>
      <sz val="5"/>
      <name val="Arial CE"/>
      <family val="2"/>
      <charset val="238"/>
    </font>
    <font>
      <sz val="12"/>
      <name val="Times New Roman CE"/>
      <charset val="238"/>
    </font>
    <font>
      <b/>
      <sz val="12"/>
      <color indexed="8"/>
      <name val="Arial CE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2"/>
      <color indexed="8"/>
      <name val="Times New Roman CE"/>
      <family val="1"/>
      <charset val="238"/>
    </font>
    <font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vertAlign val="superscript"/>
      <sz val="8"/>
      <name val="Arial CE"/>
      <charset val="238"/>
    </font>
    <font>
      <b/>
      <i/>
      <sz val="8"/>
      <color indexed="10"/>
      <name val="Arial CE"/>
      <charset val="238"/>
    </font>
    <font>
      <b/>
      <vertAlign val="subscript"/>
      <sz val="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7"/>
      <name val="Arial CE"/>
      <charset val="238"/>
    </font>
    <font>
      <b/>
      <sz val="6"/>
      <name val="Times New Roman"/>
      <family val="1"/>
      <charset val="238"/>
    </font>
    <font>
      <b/>
      <sz val="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indent="2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9" fillId="0" borderId="1" xfId="0" applyFont="1" applyBorder="1" applyAlignment="1">
      <alignment vertical="center"/>
    </xf>
    <xf numFmtId="0" fontId="12" fillId="0" borderId="6" xfId="0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top" wrapText="1"/>
    </xf>
    <xf numFmtId="0" fontId="18" fillId="0" borderId="8" xfId="0" applyFont="1" applyBorder="1"/>
    <xf numFmtId="0" fontId="18" fillId="0" borderId="2" xfId="0" applyFont="1" applyBorder="1" applyAlignment="1">
      <alignment vertical="top" wrapText="1"/>
    </xf>
    <xf numFmtId="0" fontId="18" fillId="0" borderId="2" xfId="0" applyFont="1" applyBorder="1"/>
    <xf numFmtId="0" fontId="18" fillId="0" borderId="3" xfId="0" applyFont="1" applyBorder="1" applyAlignment="1">
      <alignment vertical="top" wrapText="1"/>
    </xf>
    <xf numFmtId="0" fontId="18" fillId="0" borderId="3" xfId="0" applyFont="1" applyBorder="1"/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6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3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31" fillId="0" borderId="0" xfId="0" applyFont="1" applyAlignment="1">
      <alignment horizontal="right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top" wrapText="1"/>
    </xf>
    <xf numFmtId="0" fontId="34" fillId="0" borderId="5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18" fillId="0" borderId="2" xfId="0" applyNumberFormat="1" applyFont="1" applyBorder="1" applyAlignment="1">
      <alignment vertical="top" wrapText="1"/>
    </xf>
    <xf numFmtId="3" fontId="18" fillId="0" borderId="2" xfId="0" applyNumberFormat="1" applyFont="1" applyBorder="1"/>
    <xf numFmtId="3" fontId="18" fillId="0" borderId="3" xfId="0" applyNumberFormat="1" applyFont="1" applyBorder="1"/>
    <xf numFmtId="3" fontId="21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9" fontId="18" fillId="0" borderId="2" xfId="0" applyNumberFormat="1" applyFont="1" applyBorder="1" applyAlignment="1">
      <alignment vertical="top" wrapText="1"/>
    </xf>
    <xf numFmtId="3" fontId="18" fillId="0" borderId="2" xfId="0" applyNumberFormat="1" applyFont="1" applyBorder="1" applyAlignment="1">
      <alignment vertical="top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3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right" vertical="center"/>
    </xf>
    <xf numFmtId="3" fontId="38" fillId="0" borderId="1" xfId="0" applyNumberFormat="1" applyFont="1" applyBorder="1" applyAlignment="1">
      <alignment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top" wrapText="1"/>
    </xf>
    <xf numFmtId="0" fontId="38" fillId="0" borderId="5" xfId="0" applyFont="1" applyBorder="1"/>
    <xf numFmtId="0" fontId="38" fillId="0" borderId="14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3" fontId="38" fillId="0" borderId="13" xfId="0" applyNumberFormat="1" applyFont="1" applyBorder="1" applyAlignment="1">
      <alignment vertical="center"/>
    </xf>
    <xf numFmtId="0" fontId="10" fillId="0" borderId="1" xfId="0" applyFont="1" applyBorder="1"/>
    <xf numFmtId="4" fontId="10" fillId="0" borderId="1" xfId="0" applyNumberFormat="1" applyFont="1" applyBorder="1"/>
    <xf numFmtId="4" fontId="10" fillId="0" borderId="1" xfId="0" applyNumberFormat="1" applyFont="1" applyBorder="1" applyProtection="1">
      <protection locked="0"/>
    </xf>
    <xf numFmtId="0" fontId="34" fillId="0" borderId="0" xfId="0" applyFont="1"/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49" fontId="34" fillId="0" borderId="1" xfId="0" applyNumberFormat="1" applyFont="1" applyBorder="1" applyAlignment="1">
      <alignment horizontal="right" wrapText="1"/>
    </xf>
    <xf numFmtId="49" fontId="34" fillId="0" borderId="1" xfId="0" applyNumberFormat="1" applyFont="1" applyBorder="1" applyAlignment="1">
      <alignment horizontal="right" vertical="center" wrapText="1"/>
    </xf>
    <xf numFmtId="49" fontId="34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3" fontId="3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right" vertical="center" wrapText="1"/>
    </xf>
    <xf numFmtId="2" fontId="34" fillId="0" borderId="1" xfId="0" applyNumberFormat="1" applyFont="1" applyBorder="1" applyAlignment="1">
      <alignment vertical="center" wrapText="1"/>
    </xf>
    <xf numFmtId="3" fontId="34" fillId="0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vertical="top"/>
    </xf>
    <xf numFmtId="3" fontId="13" fillId="0" borderId="1" xfId="0" applyNumberFormat="1" applyFont="1" applyBorder="1"/>
    <xf numFmtId="49" fontId="12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vertical="top"/>
    </xf>
    <xf numFmtId="3" fontId="12" fillId="0" borderId="1" xfId="0" applyNumberFormat="1" applyFont="1" applyBorder="1"/>
    <xf numFmtId="3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3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0" xfId="0" applyFont="1"/>
    <xf numFmtId="0" fontId="40" fillId="0" borderId="13" xfId="0" applyFont="1" applyBorder="1" applyAlignment="1">
      <alignment horizontal="center" vertical="center" wrapText="1"/>
    </xf>
    <xf numFmtId="0" fontId="40" fillId="0" borderId="5" xfId="0" applyFont="1" applyBorder="1"/>
    <xf numFmtId="0" fontId="40" fillId="0" borderId="13" xfId="0" applyFont="1" applyBorder="1"/>
    <xf numFmtId="0" fontId="40" fillId="0" borderId="13" xfId="0" applyFont="1" applyBorder="1" applyAlignment="1">
      <alignment wrapText="1"/>
    </xf>
    <xf numFmtId="3" fontId="40" fillId="0" borderId="13" xfId="0" applyNumberFormat="1" applyFont="1" applyBorder="1"/>
    <xf numFmtId="0" fontId="40" fillId="0" borderId="13" xfId="0" quotePrefix="1" applyFont="1" applyBorder="1"/>
    <xf numFmtId="0" fontId="40" fillId="0" borderId="13" xfId="0" quotePrefix="1" applyFont="1" applyBorder="1" applyAlignment="1">
      <alignment wrapText="1"/>
    </xf>
    <xf numFmtId="2" fontId="40" fillId="0" borderId="5" xfId="0" applyNumberFormat="1" applyFont="1" applyBorder="1" applyAlignment="1">
      <alignment wrapText="1"/>
    </xf>
    <xf numFmtId="2" fontId="40" fillId="0" borderId="13" xfId="0" applyNumberFormat="1" applyFont="1" applyBorder="1" applyAlignment="1">
      <alignment wrapText="1"/>
    </xf>
    <xf numFmtId="2" fontId="40" fillId="0" borderId="0" xfId="0" applyNumberFormat="1" applyFont="1" applyAlignment="1">
      <alignment wrapText="1"/>
    </xf>
    <xf numFmtId="0" fontId="40" fillId="0" borderId="4" xfId="0" applyFont="1" applyBorder="1"/>
    <xf numFmtId="3" fontId="40" fillId="0" borderId="4" xfId="0" applyNumberFormat="1" applyFont="1" applyBorder="1"/>
    <xf numFmtId="0" fontId="41" fillId="0" borderId="0" xfId="0" applyFont="1"/>
    <xf numFmtId="0" fontId="40" fillId="0" borderId="4" xfId="0" applyFont="1" applyBorder="1" applyAlignment="1">
      <alignment wrapText="1"/>
    </xf>
    <xf numFmtId="0" fontId="10" fillId="0" borderId="1" xfId="0" applyFont="1" applyFill="1" applyBorder="1"/>
    <xf numFmtId="4" fontId="10" fillId="0" borderId="1" xfId="0" applyNumberFormat="1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2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vertical="center" wrapText="1"/>
    </xf>
    <xf numFmtId="4" fontId="43" fillId="0" borderId="1" xfId="0" applyNumberFormat="1" applyFont="1" applyBorder="1"/>
    <xf numFmtId="4" fontId="43" fillId="0" borderId="1" xfId="0" applyNumberFormat="1" applyFont="1" applyFill="1" applyBorder="1"/>
    <xf numFmtId="4" fontId="4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wrapText="1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vertical="center" wrapText="1"/>
    </xf>
    <xf numFmtId="4" fontId="44" fillId="0" borderId="1" xfId="0" applyNumberFormat="1" applyFont="1" applyBorder="1"/>
    <xf numFmtId="4" fontId="44" fillId="0" borderId="1" xfId="0" applyNumberFormat="1" applyFont="1" applyFill="1" applyBorder="1"/>
    <xf numFmtId="0" fontId="10" fillId="0" borderId="1" xfId="0" quotePrefix="1" applyFont="1" applyBorder="1" applyAlignment="1">
      <alignment vertical="center" wrapText="1"/>
    </xf>
    <xf numFmtId="4" fontId="44" fillId="0" borderId="1" xfId="0" applyNumberFormat="1" applyFont="1" applyBorder="1" applyProtection="1">
      <protection locked="0"/>
    </xf>
    <xf numFmtId="4" fontId="46" fillId="0" borderId="1" xfId="0" applyNumberFormat="1" applyFont="1" applyBorder="1"/>
    <xf numFmtId="4" fontId="42" fillId="0" borderId="1" xfId="0" applyNumberFormat="1" applyFont="1" applyBorder="1"/>
    <xf numFmtId="4" fontId="10" fillId="4" borderId="1" xfId="0" applyNumberFormat="1" applyFont="1" applyFill="1" applyBorder="1"/>
    <xf numFmtId="4" fontId="10" fillId="0" borderId="15" xfId="0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49" fontId="48" fillId="0" borderId="1" xfId="0" applyNumberFormat="1" applyFont="1" applyBorder="1" applyAlignment="1">
      <alignment horizontal="right" wrapText="1"/>
    </xf>
    <xf numFmtId="49" fontId="48" fillId="0" borderId="1" xfId="0" applyNumberFormat="1" applyFont="1" applyBorder="1" applyAlignment="1">
      <alignment horizontal="right" vertical="center" wrapText="1"/>
    </xf>
    <xf numFmtId="49" fontId="33" fillId="0" borderId="1" xfId="0" applyNumberFormat="1" applyFont="1" applyBorder="1" applyAlignment="1">
      <alignment vertical="center" wrapText="1"/>
    </xf>
    <xf numFmtId="3" fontId="33" fillId="0" borderId="1" xfId="0" applyNumberFormat="1" applyFont="1" applyBorder="1" applyAlignment="1">
      <alignment vertical="center"/>
    </xf>
    <xf numFmtId="3" fontId="48" fillId="0" borderId="1" xfId="0" applyNumberFormat="1" applyFont="1" applyBorder="1" applyAlignment="1">
      <alignment vertical="center"/>
    </xf>
    <xf numFmtId="0" fontId="48" fillId="0" borderId="1" xfId="0" applyFont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 wrapText="1"/>
    </xf>
    <xf numFmtId="0" fontId="49" fillId="0" borderId="0" xfId="0" applyFont="1" applyAlignment="1">
      <alignment horizontal="left"/>
    </xf>
    <xf numFmtId="4" fontId="40" fillId="0" borderId="13" xfId="0" applyNumberFormat="1" applyFont="1" applyBorder="1"/>
    <xf numFmtId="4" fontId="40" fillId="0" borderId="4" xfId="0" applyNumberFormat="1" applyFont="1" applyBorder="1"/>
    <xf numFmtId="3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3" fontId="18" fillId="0" borderId="1" xfId="0" applyNumberFormat="1" applyFont="1" applyBorder="1" applyAlignment="1">
      <alignment vertical="top" wrapText="1"/>
    </xf>
    <xf numFmtId="3" fontId="18" fillId="0" borderId="1" xfId="0" applyNumberFormat="1" applyFont="1" applyBorder="1"/>
    <xf numFmtId="4" fontId="40" fillId="0" borderId="13" xfId="0" applyNumberFormat="1" applyFont="1" applyFill="1" applyBorder="1"/>
    <xf numFmtId="0" fontId="40" fillId="0" borderId="0" xfId="0" applyFont="1" applyFill="1"/>
    <xf numFmtId="0" fontId="40" fillId="0" borderId="0" xfId="0" applyFont="1" applyBorder="1"/>
    <xf numFmtId="0" fontId="0" fillId="0" borderId="1" xfId="0" applyBorder="1" applyAlignment="1">
      <alignment horizontal="left" vertical="center" indent="2"/>
    </xf>
    <xf numFmtId="3" fontId="0" fillId="0" borderId="1" xfId="0" applyNumberFormat="1" applyBorder="1" applyAlignment="1">
      <alignment vertical="center"/>
    </xf>
    <xf numFmtId="4" fontId="18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horizontal="center" vertical="center" wrapText="1"/>
    </xf>
    <xf numFmtId="0" fontId="40" fillId="0" borderId="16" xfId="0" applyFont="1" applyBorder="1"/>
    <xf numFmtId="0" fontId="40" fillId="0" borderId="16" xfId="0" applyFont="1" applyBorder="1" applyAlignment="1">
      <alignment wrapText="1"/>
    </xf>
    <xf numFmtId="3" fontId="40" fillId="0" borderId="16" xfId="0" applyNumberFormat="1" applyFont="1" applyBorder="1"/>
    <xf numFmtId="0" fontId="40" fillId="0" borderId="13" xfId="0" applyFont="1" applyBorder="1" applyAlignment="1">
      <alignment horizontal="center"/>
    </xf>
    <xf numFmtId="0" fontId="41" fillId="0" borderId="13" xfId="0" applyFont="1" applyBorder="1"/>
    <xf numFmtId="4" fontId="41" fillId="0" borderId="13" xfId="0" applyNumberFormat="1" applyFont="1" applyFill="1" applyBorder="1"/>
    <xf numFmtId="2" fontId="40" fillId="0" borderId="7" xfId="0" applyNumberFormat="1" applyFont="1" applyBorder="1" applyAlignment="1">
      <alignment wrapText="1"/>
    </xf>
    <xf numFmtId="0" fontId="40" fillId="0" borderId="7" xfId="0" applyFont="1" applyBorder="1"/>
    <xf numFmtId="0" fontId="40" fillId="0" borderId="17" xfId="0" applyFont="1" applyBorder="1"/>
    <xf numFmtId="0" fontId="40" fillId="0" borderId="16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3" fontId="40" fillId="0" borderId="0" xfId="0" applyNumberFormat="1" applyFont="1" applyBorder="1"/>
    <xf numFmtId="49" fontId="40" fillId="0" borderId="13" xfId="0" applyNumberFormat="1" applyFont="1" applyBorder="1"/>
    <xf numFmtId="3" fontId="18" fillId="0" borderId="1" xfId="0" applyNumberFormat="1" applyFont="1" applyFill="1" applyBorder="1" applyAlignment="1">
      <alignment vertical="top" wrapText="1"/>
    </xf>
    <xf numFmtId="2" fontId="41" fillId="0" borderId="13" xfId="0" applyNumberFormat="1" applyFont="1" applyBorder="1" applyAlignment="1">
      <alignment wrapText="1"/>
    </xf>
    <xf numFmtId="2" fontId="41" fillId="0" borderId="7" xfId="0" applyNumberFormat="1" applyFont="1" applyBorder="1" applyAlignment="1">
      <alignment wrapText="1"/>
    </xf>
    <xf numFmtId="3" fontId="38" fillId="0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top" wrapText="1"/>
    </xf>
    <xf numFmtId="3" fontId="9" fillId="0" borderId="5" xfId="0" applyNumberFormat="1" applyFont="1" applyBorder="1"/>
    <xf numFmtId="0" fontId="37" fillId="0" borderId="1" xfId="0" applyFont="1" applyBorder="1" applyAlignment="1">
      <alignment horizontal="left" vertical="center" wrapText="1"/>
    </xf>
    <xf numFmtId="0" fontId="49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4" fontId="41" fillId="0" borderId="13" xfId="0" applyNumberFormat="1" applyFont="1" applyBorder="1"/>
    <xf numFmtId="4" fontId="9" fillId="2" borderId="1" xfId="0" applyNumberFormat="1" applyFont="1" applyFill="1" applyBorder="1" applyAlignment="1">
      <alignment vertical="center"/>
    </xf>
    <xf numFmtId="4" fontId="40" fillId="0" borderId="16" xfId="0" applyNumberFormat="1" applyFont="1" applyBorder="1"/>
    <xf numFmtId="4" fontId="41" fillId="0" borderId="5" xfId="0" applyNumberFormat="1" applyFont="1" applyBorder="1"/>
    <xf numFmtId="4" fontId="41" fillId="0" borderId="5" xfId="0" applyNumberFormat="1" applyFont="1" applyBorder="1" applyAlignment="1">
      <alignment horizontal="right" vertical="center" wrapText="1"/>
    </xf>
    <xf numFmtId="4" fontId="41" fillId="0" borderId="7" xfId="0" applyNumberFormat="1" applyFont="1" applyBorder="1" applyAlignment="1">
      <alignment horizontal="right" vertical="center" wrapText="1"/>
    </xf>
    <xf numFmtId="4" fontId="40" fillId="0" borderId="13" xfId="0" applyNumberFormat="1" applyFont="1" applyBorder="1" applyAlignment="1">
      <alignment horizontal="right" vertical="center" wrapText="1"/>
    </xf>
    <xf numFmtId="4" fontId="40" fillId="0" borderId="7" xfId="0" applyNumberFormat="1" applyFont="1" applyBorder="1" applyAlignment="1">
      <alignment horizontal="right" vertical="center" wrapText="1"/>
    </xf>
    <xf numFmtId="4" fontId="40" fillId="0" borderId="7" xfId="0" applyNumberFormat="1" applyFont="1" applyFill="1" applyBorder="1" applyAlignment="1">
      <alignment horizontal="right" vertical="center" wrapText="1"/>
    </xf>
    <xf numFmtId="4" fontId="40" fillId="0" borderId="13" xfId="0" applyNumberFormat="1" applyFont="1" applyFill="1" applyBorder="1" applyAlignment="1">
      <alignment horizontal="right" vertical="center" wrapText="1"/>
    </xf>
    <xf numFmtId="4" fontId="40" fillId="0" borderId="16" xfId="0" applyNumberFormat="1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left" vertical="center"/>
    </xf>
    <xf numFmtId="3" fontId="34" fillId="0" borderId="1" xfId="0" applyNumberFormat="1" applyFont="1" applyBorder="1" applyAlignment="1">
      <alignment horizontal="right" vertical="center"/>
    </xf>
    <xf numFmtId="49" fontId="48" fillId="0" borderId="1" xfId="0" applyNumberFormat="1" applyFont="1" applyBorder="1" applyAlignment="1">
      <alignment vertical="center" wrapText="1"/>
    </xf>
    <xf numFmtId="0" fontId="50" fillId="0" borderId="1" xfId="0" applyFont="1" applyBorder="1" applyAlignment="1">
      <alignment horizontal="left" vertical="top" wrapText="1"/>
    </xf>
    <xf numFmtId="0" fontId="5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top" wrapText="1"/>
    </xf>
    <xf numFmtId="49" fontId="36" fillId="0" borderId="8" xfId="0" applyNumberFormat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vertical="center"/>
    </xf>
    <xf numFmtId="49" fontId="34" fillId="0" borderId="5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48" fillId="0" borderId="1" xfId="0" applyFont="1" applyBorder="1" applyAlignment="1">
      <alignment wrapText="1"/>
    </xf>
    <xf numFmtId="0" fontId="48" fillId="0" borderId="1" xfId="0" applyFont="1" applyBorder="1" applyAlignment="1">
      <alignment horizontal="right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34" fillId="0" borderId="13" xfId="0" applyFont="1" applyBorder="1" applyAlignment="1">
      <alignment vertical="center" wrapText="1"/>
    </xf>
    <xf numFmtId="2" fontId="34" fillId="0" borderId="1" xfId="0" applyNumberFormat="1" applyFont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49" fontId="40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/>
    <xf numFmtId="0" fontId="48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8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48" fillId="2" borderId="15" xfId="0" applyFont="1" applyFill="1" applyBorder="1" applyAlignment="1">
      <alignment horizontal="right" vertical="center" wrapText="1"/>
    </xf>
    <xf numFmtId="0" fontId="0" fillId="2" borderId="2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3" fillId="2" borderId="18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vertical="center"/>
    </xf>
    <xf numFmtId="0" fontId="48" fillId="2" borderId="21" xfId="0" applyFont="1" applyFill="1" applyBorder="1" applyAlignment="1">
      <alignment vertical="center"/>
    </xf>
    <xf numFmtId="0" fontId="48" fillId="2" borderId="9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9" fillId="0" borderId="0" xfId="0" applyFont="1" applyAlignment="1"/>
    <xf numFmtId="0" fontId="0" fillId="0" borderId="0" xfId="0" applyAlignment="1"/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2" fillId="0" borderId="5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view="pageBreakPreview" topLeftCell="A61" zoomScaleNormal="100" workbookViewId="0">
      <selection activeCell="G75" sqref="G75"/>
    </sheetView>
  </sheetViews>
  <sheetFormatPr defaultRowHeight="15" x14ac:dyDescent="0.2"/>
  <cols>
    <col min="1" max="1" width="6.42578125" style="117" customWidth="1"/>
    <col min="2" max="2" width="10.28515625" style="117" customWidth="1"/>
    <col min="3" max="3" width="6.140625" style="117" customWidth="1"/>
    <col min="4" max="4" width="67.42578125" style="117" customWidth="1"/>
    <col min="5" max="5" width="14.7109375" style="117" customWidth="1"/>
    <col min="6" max="16384" width="9.140625" style="117"/>
  </cols>
  <sheetData>
    <row r="1" spans="1:5" ht="15.75" x14ac:dyDescent="0.25">
      <c r="A1" s="318" t="s">
        <v>426</v>
      </c>
      <c r="B1" s="318"/>
      <c r="C1" s="318"/>
      <c r="D1" s="318"/>
      <c r="E1" s="318"/>
    </row>
    <row r="2" spans="1:5" x14ac:dyDescent="0.2">
      <c r="E2" s="117" t="s">
        <v>14</v>
      </c>
    </row>
    <row r="3" spans="1:5" s="118" customFormat="1" ht="23.25" customHeight="1" x14ac:dyDescent="0.2">
      <c r="A3" s="292" t="s">
        <v>1</v>
      </c>
      <c r="B3" s="292" t="s">
        <v>2</v>
      </c>
      <c r="C3" s="292" t="s">
        <v>3</v>
      </c>
      <c r="D3" s="292" t="s">
        <v>9</v>
      </c>
      <c r="E3" s="292" t="s">
        <v>460</v>
      </c>
    </row>
    <row r="4" spans="1:5" s="119" customFormat="1" ht="12" customHeight="1" x14ac:dyDescent="0.2">
      <c r="A4" s="62">
        <v>1</v>
      </c>
      <c r="B4" s="62">
        <v>2</v>
      </c>
      <c r="C4" s="62">
        <v>3</v>
      </c>
      <c r="D4" s="62">
        <v>4</v>
      </c>
      <c r="E4" s="62">
        <v>5</v>
      </c>
    </row>
    <row r="5" spans="1:5" s="119" customFormat="1" ht="21" customHeight="1" x14ac:dyDescent="0.2">
      <c r="A5" s="62"/>
      <c r="B5" s="319" t="s">
        <v>463</v>
      </c>
      <c r="C5" s="320"/>
      <c r="D5" s="321"/>
      <c r="E5" s="62"/>
    </row>
    <row r="6" spans="1:5" ht="20.100000000000001" customHeight="1" x14ac:dyDescent="0.25">
      <c r="A6" s="120" t="s">
        <v>97</v>
      </c>
      <c r="B6" s="121"/>
      <c r="C6" s="122"/>
      <c r="D6" s="122" t="s">
        <v>98</v>
      </c>
      <c r="E6" s="123">
        <f>SUM(E7)</f>
        <v>1000</v>
      </c>
    </row>
    <row r="7" spans="1:5" ht="20.100000000000001" customHeight="1" x14ac:dyDescent="0.25">
      <c r="A7" s="120"/>
      <c r="B7" s="121" t="s">
        <v>99</v>
      </c>
      <c r="C7" s="122"/>
      <c r="D7" s="122" t="s">
        <v>100</v>
      </c>
      <c r="E7" s="123">
        <f>SUM(E8)</f>
        <v>1000</v>
      </c>
    </row>
    <row r="8" spans="1:5" ht="27" customHeight="1" x14ac:dyDescent="0.2">
      <c r="A8" s="124"/>
      <c r="B8" s="125"/>
      <c r="C8" s="126" t="s">
        <v>101</v>
      </c>
      <c r="D8" s="127" t="s">
        <v>102</v>
      </c>
      <c r="E8" s="128">
        <v>1000</v>
      </c>
    </row>
    <row r="9" spans="1:5" ht="21" customHeight="1" x14ac:dyDescent="0.25">
      <c r="A9" s="201" t="s">
        <v>213</v>
      </c>
      <c r="B9" s="202"/>
      <c r="C9" s="126"/>
      <c r="D9" s="206" t="s">
        <v>369</v>
      </c>
      <c r="E9" s="205">
        <f>SUM(E10)</f>
        <v>10000</v>
      </c>
    </row>
    <row r="10" spans="1:5" ht="17.25" customHeight="1" x14ac:dyDescent="0.25">
      <c r="A10" s="201"/>
      <c r="B10" s="202" t="s">
        <v>218</v>
      </c>
      <c r="C10" s="126"/>
      <c r="D10" s="206" t="s">
        <v>219</v>
      </c>
      <c r="E10" s="205">
        <f>SUM(E11)</f>
        <v>10000</v>
      </c>
    </row>
    <row r="11" spans="1:5" ht="17.25" customHeight="1" x14ac:dyDescent="0.2">
      <c r="A11" s="124"/>
      <c r="B11" s="125"/>
      <c r="C11" s="126" t="s">
        <v>103</v>
      </c>
      <c r="D11" s="127" t="s">
        <v>104</v>
      </c>
      <c r="E11" s="135">
        <v>10000</v>
      </c>
    </row>
    <row r="12" spans="1:5" ht="17.25" customHeight="1" x14ac:dyDescent="0.25">
      <c r="A12" s="120" t="s">
        <v>106</v>
      </c>
      <c r="B12" s="121"/>
      <c r="C12" s="122"/>
      <c r="D12" s="129" t="s">
        <v>107</v>
      </c>
      <c r="E12" s="123">
        <f>SUM(E13)</f>
        <v>39000</v>
      </c>
    </row>
    <row r="13" spans="1:5" ht="18" customHeight="1" x14ac:dyDescent="0.25">
      <c r="A13" s="130"/>
      <c r="B13" s="131">
        <v>70005</v>
      </c>
      <c r="C13" s="129"/>
      <c r="D13" s="129" t="s">
        <v>108</v>
      </c>
      <c r="E13" s="123">
        <f>SUM(E14:E16)</f>
        <v>39000</v>
      </c>
    </row>
    <row r="14" spans="1:5" ht="17.25" customHeight="1" x14ac:dyDescent="0.2">
      <c r="A14" s="132"/>
      <c r="B14" s="133"/>
      <c r="C14" s="126" t="s">
        <v>109</v>
      </c>
      <c r="D14" s="134" t="s">
        <v>447</v>
      </c>
      <c r="E14" s="128">
        <v>1800</v>
      </c>
    </row>
    <row r="15" spans="1:5" ht="17.25" customHeight="1" x14ac:dyDescent="0.2">
      <c r="A15" s="132"/>
      <c r="B15" s="133"/>
      <c r="C15" s="126" t="s">
        <v>448</v>
      </c>
      <c r="D15" s="134" t="s">
        <v>449</v>
      </c>
      <c r="E15" s="128">
        <v>3200</v>
      </c>
    </row>
    <row r="16" spans="1:5" ht="42.75" customHeight="1" x14ac:dyDescent="0.2">
      <c r="A16" s="132"/>
      <c r="B16" s="133"/>
      <c r="C16" s="126" t="s">
        <v>110</v>
      </c>
      <c r="D16" s="127" t="s">
        <v>111</v>
      </c>
      <c r="E16" s="135">
        <v>34000</v>
      </c>
    </row>
    <row r="17" spans="1:5" ht="15.75" x14ac:dyDescent="0.25">
      <c r="A17" s="130">
        <v>750</v>
      </c>
      <c r="B17" s="131"/>
      <c r="C17" s="122"/>
      <c r="D17" s="129" t="s">
        <v>112</v>
      </c>
      <c r="E17" s="123">
        <f>SUM(E18+E21)</f>
        <v>50988</v>
      </c>
    </row>
    <row r="18" spans="1:5" ht="15.75" x14ac:dyDescent="0.25">
      <c r="A18" s="130"/>
      <c r="B18" s="131">
        <v>75011</v>
      </c>
      <c r="C18" s="122"/>
      <c r="D18" s="129" t="s">
        <v>113</v>
      </c>
      <c r="E18" s="123">
        <f>SUM(E19:E20)</f>
        <v>47301</v>
      </c>
    </row>
    <row r="19" spans="1:5" ht="45.75" customHeight="1" x14ac:dyDescent="0.2">
      <c r="A19" s="132"/>
      <c r="B19" s="133"/>
      <c r="C19" s="126" t="s">
        <v>114</v>
      </c>
      <c r="D19" s="127" t="s">
        <v>379</v>
      </c>
      <c r="E19" s="128">
        <v>47151</v>
      </c>
    </row>
    <row r="20" spans="1:5" ht="32.25" customHeight="1" x14ac:dyDescent="0.2">
      <c r="A20" s="132"/>
      <c r="B20" s="133"/>
      <c r="C20" s="126" t="s">
        <v>115</v>
      </c>
      <c r="D20" s="127" t="s">
        <v>116</v>
      </c>
      <c r="E20" s="128">
        <v>150</v>
      </c>
    </row>
    <row r="21" spans="1:5" ht="15.75" x14ac:dyDescent="0.2">
      <c r="A21" s="132"/>
      <c r="B21" s="131">
        <v>75023</v>
      </c>
      <c r="C21" s="122"/>
      <c r="D21" s="129" t="s">
        <v>117</v>
      </c>
      <c r="E21" s="123">
        <f>SUM(E22:E22)</f>
        <v>3687</v>
      </c>
    </row>
    <row r="22" spans="1:5" ht="16.5" customHeight="1" x14ac:dyDescent="0.2">
      <c r="A22" s="132"/>
      <c r="B22" s="133"/>
      <c r="C22" s="126" t="s">
        <v>118</v>
      </c>
      <c r="D22" s="127" t="s">
        <v>450</v>
      </c>
      <c r="E22" s="128">
        <v>3687</v>
      </c>
    </row>
    <row r="23" spans="1:5" ht="30" customHeight="1" x14ac:dyDescent="0.25">
      <c r="A23" s="130">
        <v>751</v>
      </c>
      <c r="B23" s="131"/>
      <c r="C23" s="122"/>
      <c r="D23" s="129" t="s">
        <v>119</v>
      </c>
      <c r="E23" s="123">
        <f>SUM(E24)</f>
        <v>1079</v>
      </c>
    </row>
    <row r="24" spans="1:5" ht="30.75" customHeight="1" x14ac:dyDescent="0.25">
      <c r="A24" s="130"/>
      <c r="B24" s="129">
        <v>75101</v>
      </c>
      <c r="C24" s="136"/>
      <c r="D24" s="129" t="s">
        <v>120</v>
      </c>
      <c r="E24" s="123">
        <f>SUM(E25)</f>
        <v>1079</v>
      </c>
    </row>
    <row r="25" spans="1:5" ht="45.75" customHeight="1" x14ac:dyDescent="0.2">
      <c r="A25" s="132"/>
      <c r="B25" s="127"/>
      <c r="C25" s="126">
        <v>2010</v>
      </c>
      <c r="D25" s="127" t="s">
        <v>379</v>
      </c>
      <c r="E25" s="128">
        <v>1079</v>
      </c>
    </row>
    <row r="26" spans="1:5" ht="45" customHeight="1" x14ac:dyDescent="0.25">
      <c r="A26" s="130">
        <v>756</v>
      </c>
      <c r="B26" s="129"/>
      <c r="C26" s="122"/>
      <c r="D26" s="129" t="s">
        <v>519</v>
      </c>
      <c r="E26" s="123">
        <f>SUM(E27+E29+E35+E45+E52)</f>
        <v>4691840</v>
      </c>
    </row>
    <row r="27" spans="1:5" ht="20.25" customHeight="1" x14ac:dyDescent="0.2">
      <c r="A27" s="132"/>
      <c r="B27" s="129">
        <v>75601</v>
      </c>
      <c r="C27" s="122"/>
      <c r="D27" s="129" t="s">
        <v>121</v>
      </c>
      <c r="E27" s="123">
        <f>SUM(E28)</f>
        <v>2000</v>
      </c>
    </row>
    <row r="28" spans="1:5" ht="28.5" customHeight="1" x14ac:dyDescent="0.2">
      <c r="A28" s="132"/>
      <c r="B28" s="127"/>
      <c r="C28" s="126" t="s">
        <v>122</v>
      </c>
      <c r="D28" s="127" t="s">
        <v>451</v>
      </c>
      <c r="E28" s="128">
        <v>2000</v>
      </c>
    </row>
    <row r="29" spans="1:5" ht="45" customHeight="1" x14ac:dyDescent="0.2">
      <c r="A29" s="132"/>
      <c r="B29" s="129">
        <v>75615</v>
      </c>
      <c r="C29" s="122"/>
      <c r="D29" s="129" t="s">
        <v>520</v>
      </c>
      <c r="E29" s="123">
        <f>SUM(E30:E34)</f>
        <v>1174500</v>
      </c>
    </row>
    <row r="30" spans="1:5" ht="18.75" customHeight="1" x14ac:dyDescent="0.2">
      <c r="A30" s="132"/>
      <c r="B30" s="127"/>
      <c r="C30" s="126" t="s">
        <v>123</v>
      </c>
      <c r="D30" s="127" t="s">
        <v>452</v>
      </c>
      <c r="E30" s="128">
        <v>1100000</v>
      </c>
    </row>
    <row r="31" spans="1:5" ht="17.25" customHeight="1" x14ac:dyDescent="0.2">
      <c r="A31" s="132"/>
      <c r="B31" s="127"/>
      <c r="C31" s="126" t="s">
        <v>124</v>
      </c>
      <c r="D31" s="127" t="s">
        <v>453</v>
      </c>
      <c r="E31" s="128">
        <v>500</v>
      </c>
    </row>
    <row r="32" spans="1:5" ht="18" customHeight="1" x14ac:dyDescent="0.2">
      <c r="A32" s="132"/>
      <c r="B32" s="127"/>
      <c r="C32" s="126" t="s">
        <v>125</v>
      </c>
      <c r="D32" s="127" t="s">
        <v>454</v>
      </c>
      <c r="E32" s="128">
        <v>69000</v>
      </c>
    </row>
    <row r="33" spans="1:5" ht="15.75" customHeight="1" x14ac:dyDescent="0.2">
      <c r="A33" s="132"/>
      <c r="B33" s="127"/>
      <c r="C33" s="126" t="s">
        <v>126</v>
      </c>
      <c r="D33" s="127" t="s">
        <v>455</v>
      </c>
      <c r="E33" s="128">
        <v>4000</v>
      </c>
    </row>
    <row r="34" spans="1:5" ht="18" customHeight="1" x14ac:dyDescent="0.2">
      <c r="A34" s="132"/>
      <c r="B34" s="127"/>
      <c r="C34" s="126" t="s">
        <v>127</v>
      </c>
      <c r="D34" s="127" t="s">
        <v>456</v>
      </c>
      <c r="E34" s="128">
        <v>1000</v>
      </c>
    </row>
    <row r="35" spans="1:5" ht="47.25" customHeight="1" x14ac:dyDescent="0.2">
      <c r="A35" s="132"/>
      <c r="B35" s="129">
        <v>75616</v>
      </c>
      <c r="C35" s="122"/>
      <c r="D35" s="129" t="s">
        <v>521</v>
      </c>
      <c r="E35" s="123">
        <f>SUM(E36:E44)</f>
        <v>510280</v>
      </c>
    </row>
    <row r="36" spans="1:5" ht="17.25" customHeight="1" x14ac:dyDescent="0.2">
      <c r="A36" s="132"/>
      <c r="B36" s="127"/>
      <c r="C36" s="126" t="s">
        <v>123</v>
      </c>
      <c r="D36" s="127" t="s">
        <v>452</v>
      </c>
      <c r="E36" s="128">
        <v>260000</v>
      </c>
    </row>
    <row r="37" spans="1:5" ht="15.75" customHeight="1" x14ac:dyDescent="0.2">
      <c r="A37" s="132"/>
      <c r="B37" s="127"/>
      <c r="C37" s="126" t="s">
        <v>124</v>
      </c>
      <c r="D37" s="127" t="s">
        <v>453</v>
      </c>
      <c r="E37" s="128">
        <v>119000</v>
      </c>
    </row>
    <row r="38" spans="1:5" ht="14.25" customHeight="1" x14ac:dyDescent="0.2">
      <c r="A38" s="132"/>
      <c r="B38" s="127"/>
      <c r="C38" s="126" t="s">
        <v>125</v>
      </c>
      <c r="D38" s="127" t="s">
        <v>454</v>
      </c>
      <c r="E38" s="128">
        <v>10000</v>
      </c>
    </row>
    <row r="39" spans="1:5" ht="20.25" customHeight="1" x14ac:dyDescent="0.2">
      <c r="A39" s="132"/>
      <c r="B39" s="127"/>
      <c r="C39" s="126" t="s">
        <v>126</v>
      </c>
      <c r="D39" s="127" t="s">
        <v>455</v>
      </c>
      <c r="E39" s="128">
        <v>60000</v>
      </c>
    </row>
    <row r="40" spans="1:5" ht="17.25" customHeight="1" x14ac:dyDescent="0.2">
      <c r="A40" s="132"/>
      <c r="B40" s="127"/>
      <c r="C40" s="126" t="s">
        <v>128</v>
      </c>
      <c r="D40" s="127" t="s">
        <v>457</v>
      </c>
      <c r="E40" s="128">
        <v>15000</v>
      </c>
    </row>
    <row r="41" spans="1:5" ht="18.75" customHeight="1" x14ac:dyDescent="0.2">
      <c r="A41" s="132"/>
      <c r="B41" s="127"/>
      <c r="C41" s="126" t="s">
        <v>129</v>
      </c>
      <c r="D41" s="127" t="s">
        <v>130</v>
      </c>
      <c r="E41" s="128">
        <v>480</v>
      </c>
    </row>
    <row r="42" spans="1:5" ht="18" customHeight="1" x14ac:dyDescent="0.2">
      <c r="A42" s="132"/>
      <c r="B42" s="127"/>
      <c r="C42" s="126" t="s">
        <v>131</v>
      </c>
      <c r="D42" s="127" t="s">
        <v>458</v>
      </c>
      <c r="E42" s="128">
        <v>40800</v>
      </c>
    </row>
    <row r="43" spans="1:5" ht="17.25" customHeight="1" x14ac:dyDescent="0.2">
      <c r="A43" s="132"/>
      <c r="B43" s="127"/>
      <c r="C43" s="126" t="s">
        <v>103</v>
      </c>
      <c r="D43" s="127" t="s">
        <v>104</v>
      </c>
      <c r="E43" s="128">
        <v>1000</v>
      </c>
    </row>
    <row r="44" spans="1:5" ht="15.75" customHeight="1" x14ac:dyDescent="0.2">
      <c r="A44" s="132"/>
      <c r="B44" s="127"/>
      <c r="C44" s="126" t="s">
        <v>127</v>
      </c>
      <c r="D44" s="127" t="s">
        <v>456</v>
      </c>
      <c r="E44" s="128">
        <v>4000</v>
      </c>
    </row>
    <row r="45" spans="1:5" ht="31.5" customHeight="1" x14ac:dyDescent="0.2">
      <c r="A45" s="132"/>
      <c r="B45" s="129">
        <v>75618</v>
      </c>
      <c r="C45" s="122"/>
      <c r="D45" s="129" t="s">
        <v>132</v>
      </c>
      <c r="E45" s="123">
        <f>SUM(E46:E51)</f>
        <v>524500</v>
      </c>
    </row>
    <row r="46" spans="1:5" ht="17.25" customHeight="1" x14ac:dyDescent="0.2">
      <c r="A46" s="132"/>
      <c r="B46" s="127"/>
      <c r="C46" s="126" t="s">
        <v>133</v>
      </c>
      <c r="D46" s="127" t="s">
        <v>134</v>
      </c>
      <c r="E46" s="128">
        <v>500</v>
      </c>
    </row>
    <row r="47" spans="1:5" ht="18" customHeight="1" x14ac:dyDescent="0.2">
      <c r="A47" s="132"/>
      <c r="B47" s="127"/>
      <c r="C47" s="126" t="s">
        <v>135</v>
      </c>
      <c r="D47" s="127" t="s">
        <v>136</v>
      </c>
      <c r="E47" s="128">
        <v>10000</v>
      </c>
    </row>
    <row r="48" spans="1:5" ht="15.75" customHeight="1" x14ac:dyDescent="0.2">
      <c r="A48" s="132"/>
      <c r="B48" s="127"/>
      <c r="C48" s="126" t="s">
        <v>137</v>
      </c>
      <c r="D48" s="127" t="s">
        <v>138</v>
      </c>
      <c r="E48" s="128">
        <v>450000</v>
      </c>
    </row>
    <row r="49" spans="1:5" ht="17.25" customHeight="1" x14ac:dyDescent="0.2">
      <c r="A49" s="132"/>
      <c r="B49" s="127"/>
      <c r="C49" s="126" t="s">
        <v>139</v>
      </c>
      <c r="D49" s="127" t="s">
        <v>381</v>
      </c>
      <c r="E49" s="128">
        <v>53000</v>
      </c>
    </row>
    <row r="50" spans="1:5" ht="27.75" customHeight="1" x14ac:dyDescent="0.2">
      <c r="A50" s="132"/>
      <c r="B50" s="127"/>
      <c r="C50" s="126" t="s">
        <v>101</v>
      </c>
      <c r="D50" s="127" t="s">
        <v>102</v>
      </c>
      <c r="E50" s="128">
        <v>10000</v>
      </c>
    </row>
    <row r="51" spans="1:5" ht="15.75" customHeight="1" x14ac:dyDescent="0.2">
      <c r="A51" s="132"/>
      <c r="B51" s="127"/>
      <c r="C51" s="126" t="s">
        <v>127</v>
      </c>
      <c r="D51" s="127" t="s">
        <v>456</v>
      </c>
      <c r="E51" s="128">
        <v>1000</v>
      </c>
    </row>
    <row r="52" spans="1:5" ht="27.75" customHeight="1" x14ac:dyDescent="0.2">
      <c r="A52" s="132"/>
      <c r="B52" s="129">
        <v>75621</v>
      </c>
      <c r="C52" s="122"/>
      <c r="D52" s="129" t="s">
        <v>382</v>
      </c>
      <c r="E52" s="123">
        <f>SUM(E53:E54)</f>
        <v>2480560</v>
      </c>
    </row>
    <row r="53" spans="1:5" ht="16.5" customHeight="1" x14ac:dyDescent="0.2">
      <c r="A53" s="132"/>
      <c r="B53" s="127"/>
      <c r="C53" s="126" t="s">
        <v>140</v>
      </c>
      <c r="D53" s="127" t="s">
        <v>121</v>
      </c>
      <c r="E53" s="128">
        <v>2475560</v>
      </c>
    </row>
    <row r="54" spans="1:5" ht="18.75" customHeight="1" x14ac:dyDescent="0.2">
      <c r="A54" s="132"/>
      <c r="B54" s="127"/>
      <c r="C54" s="126" t="s">
        <v>141</v>
      </c>
      <c r="D54" s="127" t="s">
        <v>459</v>
      </c>
      <c r="E54" s="128">
        <v>5000</v>
      </c>
    </row>
    <row r="55" spans="1:5" ht="15.75" customHeight="1" x14ac:dyDescent="0.25">
      <c r="A55" s="130">
        <v>758</v>
      </c>
      <c r="B55" s="129"/>
      <c r="C55" s="122"/>
      <c r="D55" s="129" t="s">
        <v>142</v>
      </c>
      <c r="E55" s="123">
        <f>SUM(E56+E58+E60)</f>
        <v>6653827</v>
      </c>
    </row>
    <row r="56" spans="1:5" ht="29.25" customHeight="1" x14ac:dyDescent="0.25">
      <c r="A56" s="130"/>
      <c r="B56" s="129">
        <v>75801</v>
      </c>
      <c r="C56" s="122"/>
      <c r="D56" s="129" t="s">
        <v>383</v>
      </c>
      <c r="E56" s="123">
        <f>SUM(E57)</f>
        <v>4524081</v>
      </c>
    </row>
    <row r="57" spans="1:5" ht="18.75" customHeight="1" x14ac:dyDescent="0.2">
      <c r="A57" s="132"/>
      <c r="B57" s="127"/>
      <c r="C57" s="126" t="s">
        <v>143</v>
      </c>
      <c r="D57" s="127" t="s">
        <v>144</v>
      </c>
      <c r="E57" s="128">
        <v>4524081</v>
      </c>
    </row>
    <row r="58" spans="1:5" ht="16.5" customHeight="1" x14ac:dyDescent="0.2">
      <c r="A58" s="132"/>
      <c r="B58" s="129">
        <v>75807</v>
      </c>
      <c r="C58" s="122"/>
      <c r="D58" s="129" t="s">
        <v>145</v>
      </c>
      <c r="E58" s="123">
        <f>SUM(E59)</f>
        <v>2022677</v>
      </c>
    </row>
    <row r="59" spans="1:5" ht="14.25" customHeight="1" x14ac:dyDescent="0.2">
      <c r="A59" s="132"/>
      <c r="B59" s="127"/>
      <c r="C59" s="126" t="s">
        <v>143</v>
      </c>
      <c r="D59" s="127" t="s">
        <v>144</v>
      </c>
      <c r="E59" s="128">
        <v>2022677</v>
      </c>
    </row>
    <row r="60" spans="1:5" ht="17.25" customHeight="1" x14ac:dyDescent="0.2">
      <c r="A60" s="132"/>
      <c r="B60" s="129">
        <v>75831</v>
      </c>
      <c r="C60" s="122"/>
      <c r="D60" s="129" t="s">
        <v>146</v>
      </c>
      <c r="E60" s="123">
        <f>SUM(E61)</f>
        <v>107069</v>
      </c>
    </row>
    <row r="61" spans="1:5" ht="18.75" customHeight="1" x14ac:dyDescent="0.2">
      <c r="A61" s="132"/>
      <c r="B61" s="127"/>
      <c r="C61" s="126" t="s">
        <v>143</v>
      </c>
      <c r="D61" s="127" t="s">
        <v>144</v>
      </c>
      <c r="E61" s="128">
        <v>107069</v>
      </c>
    </row>
    <row r="62" spans="1:5" ht="15.75" customHeight="1" x14ac:dyDescent="0.25">
      <c r="A62" s="130">
        <v>801</v>
      </c>
      <c r="B62" s="129"/>
      <c r="C62" s="122"/>
      <c r="D62" s="129" t="s">
        <v>147</v>
      </c>
      <c r="E62" s="123">
        <f>SUM(E63+E68+E70+E72)</f>
        <v>31620</v>
      </c>
    </row>
    <row r="63" spans="1:5" ht="15.75" customHeight="1" x14ac:dyDescent="0.25">
      <c r="A63" s="130"/>
      <c r="B63" s="129">
        <v>80101</v>
      </c>
      <c r="C63" s="122"/>
      <c r="D63" s="129" t="s">
        <v>148</v>
      </c>
      <c r="E63" s="123">
        <f>SUM(E64:E67)</f>
        <v>17600</v>
      </c>
    </row>
    <row r="64" spans="1:5" ht="15" customHeight="1" x14ac:dyDescent="0.25">
      <c r="A64" s="130"/>
      <c r="B64" s="129"/>
      <c r="C64" s="126" t="s">
        <v>103</v>
      </c>
      <c r="D64" s="127" t="s">
        <v>104</v>
      </c>
      <c r="E64" s="128">
        <v>100</v>
      </c>
    </row>
    <row r="65" spans="1:5" ht="46.5" customHeight="1" x14ac:dyDescent="0.2">
      <c r="A65" s="132"/>
      <c r="B65" s="127"/>
      <c r="C65" s="126" t="s">
        <v>110</v>
      </c>
      <c r="D65" s="127" t="s">
        <v>111</v>
      </c>
      <c r="E65" s="128">
        <v>17000</v>
      </c>
    </row>
    <row r="66" spans="1:5" ht="20.25" customHeight="1" x14ac:dyDescent="0.2">
      <c r="A66" s="132"/>
      <c r="B66" s="127"/>
      <c r="C66" s="126" t="s">
        <v>118</v>
      </c>
      <c r="D66" s="127" t="s">
        <v>450</v>
      </c>
      <c r="E66" s="128">
        <v>490</v>
      </c>
    </row>
    <row r="67" spans="1:5" ht="29.25" customHeight="1" x14ac:dyDescent="0.2">
      <c r="A67" s="132"/>
      <c r="B67" s="127"/>
      <c r="C67" s="126" t="s">
        <v>498</v>
      </c>
      <c r="D67" s="127" t="s">
        <v>499</v>
      </c>
      <c r="E67" s="128">
        <v>10</v>
      </c>
    </row>
    <row r="68" spans="1:5" ht="15.75" x14ac:dyDescent="0.2">
      <c r="A68" s="132"/>
      <c r="B68" s="129">
        <v>80104</v>
      </c>
      <c r="C68" s="122"/>
      <c r="D68" s="129" t="s">
        <v>149</v>
      </c>
      <c r="E68" s="123">
        <f>SUM(E69:E69)</f>
        <v>7000</v>
      </c>
    </row>
    <row r="69" spans="1:5" ht="18.75" customHeight="1" x14ac:dyDescent="0.2">
      <c r="A69" s="132"/>
      <c r="B69" s="127"/>
      <c r="C69" s="126" t="s">
        <v>523</v>
      </c>
      <c r="D69" s="127" t="s">
        <v>524</v>
      </c>
      <c r="E69" s="128">
        <v>7000</v>
      </c>
    </row>
    <row r="70" spans="1:5" ht="15.75" x14ac:dyDescent="0.2">
      <c r="A70" s="132"/>
      <c r="B70" s="206">
        <v>80106</v>
      </c>
      <c r="C70" s="282"/>
      <c r="D70" s="206" t="s">
        <v>504</v>
      </c>
      <c r="E70" s="205">
        <f>SUM(E71)</f>
        <v>7000</v>
      </c>
    </row>
    <row r="71" spans="1:5" ht="15.75" customHeight="1" x14ac:dyDescent="0.2">
      <c r="A71" s="132"/>
      <c r="B71" s="127"/>
      <c r="C71" s="126" t="s">
        <v>523</v>
      </c>
      <c r="D71" s="127" t="s">
        <v>524</v>
      </c>
      <c r="E71" s="128">
        <v>7000</v>
      </c>
    </row>
    <row r="72" spans="1:5" ht="19.5" customHeight="1" x14ac:dyDescent="0.2">
      <c r="A72" s="132"/>
      <c r="B72" s="206">
        <v>80110</v>
      </c>
      <c r="C72" s="282"/>
      <c r="D72" s="206" t="s">
        <v>150</v>
      </c>
      <c r="E72" s="205">
        <f>SUM(E73)</f>
        <v>20</v>
      </c>
    </row>
    <row r="73" spans="1:5" ht="27.75" customHeight="1" x14ac:dyDescent="0.2">
      <c r="A73" s="132"/>
      <c r="B73" s="127"/>
      <c r="C73" s="126" t="s">
        <v>498</v>
      </c>
      <c r="D73" s="127" t="s">
        <v>499</v>
      </c>
      <c r="E73" s="128">
        <v>20</v>
      </c>
    </row>
    <row r="74" spans="1:5" ht="15.75" x14ac:dyDescent="0.25">
      <c r="A74" s="130">
        <v>852</v>
      </c>
      <c r="B74" s="129"/>
      <c r="C74" s="122"/>
      <c r="D74" s="129" t="s">
        <v>152</v>
      </c>
      <c r="E74" s="123">
        <f>SUM(E75+E80+E83+E87+E90+E85)</f>
        <v>2606446</v>
      </c>
    </row>
    <row r="75" spans="1:5" ht="44.25" customHeight="1" x14ac:dyDescent="0.25">
      <c r="A75" s="130"/>
      <c r="B75" s="129">
        <v>85212</v>
      </c>
      <c r="C75" s="122"/>
      <c r="D75" s="129" t="s">
        <v>522</v>
      </c>
      <c r="E75" s="123">
        <f>SUM(E76:E79)</f>
        <v>2364122</v>
      </c>
    </row>
    <row r="76" spans="1:5" ht="18.75" customHeight="1" x14ac:dyDescent="0.25">
      <c r="A76" s="130"/>
      <c r="B76" s="129"/>
      <c r="C76" s="203" t="s">
        <v>118</v>
      </c>
      <c r="D76" s="127" t="s">
        <v>450</v>
      </c>
      <c r="E76" s="204">
        <v>3000</v>
      </c>
    </row>
    <row r="77" spans="1:5" ht="42.75" customHeight="1" x14ac:dyDescent="0.2">
      <c r="A77" s="132"/>
      <c r="B77" s="127"/>
      <c r="C77" s="126" t="s">
        <v>114</v>
      </c>
      <c r="D77" s="127" t="s">
        <v>379</v>
      </c>
      <c r="E77" s="128">
        <v>2348122</v>
      </c>
    </row>
    <row r="78" spans="1:5" ht="33" customHeight="1" x14ac:dyDescent="0.2">
      <c r="A78" s="132"/>
      <c r="B78" s="127"/>
      <c r="C78" s="126" t="s">
        <v>115</v>
      </c>
      <c r="D78" s="127" t="s">
        <v>116</v>
      </c>
      <c r="E78" s="128">
        <v>3000</v>
      </c>
    </row>
    <row r="79" spans="1:5" ht="60.75" customHeight="1" x14ac:dyDescent="0.2">
      <c r="A79" s="132"/>
      <c r="B79" s="127"/>
      <c r="C79" s="126" t="s">
        <v>368</v>
      </c>
      <c r="D79" s="127" t="s">
        <v>378</v>
      </c>
      <c r="E79" s="128">
        <v>10000</v>
      </c>
    </row>
    <row r="80" spans="1:5" ht="62.25" customHeight="1" x14ac:dyDescent="0.2">
      <c r="A80" s="132"/>
      <c r="B80" s="129">
        <v>85213</v>
      </c>
      <c r="C80" s="122"/>
      <c r="D80" s="129" t="s">
        <v>153</v>
      </c>
      <c r="E80" s="123">
        <f>SUM(E82+E81)</f>
        <v>15501</v>
      </c>
    </row>
    <row r="81" spans="1:5" ht="45" customHeight="1" x14ac:dyDescent="0.2">
      <c r="A81" s="132"/>
      <c r="B81" s="129"/>
      <c r="C81" s="126" t="s">
        <v>114</v>
      </c>
      <c r="D81" s="127" t="s">
        <v>379</v>
      </c>
      <c r="E81" s="128">
        <v>6561</v>
      </c>
    </row>
    <row r="82" spans="1:5" ht="30.75" customHeight="1" x14ac:dyDescent="0.2">
      <c r="A82" s="132"/>
      <c r="B82" s="127"/>
      <c r="C82" s="126" t="s">
        <v>154</v>
      </c>
      <c r="D82" s="127" t="s">
        <v>384</v>
      </c>
      <c r="E82" s="128">
        <v>8940</v>
      </c>
    </row>
    <row r="83" spans="1:5" ht="31.5" customHeight="1" x14ac:dyDescent="0.25">
      <c r="A83" s="130"/>
      <c r="B83" s="129">
        <v>85214</v>
      </c>
      <c r="C83" s="122"/>
      <c r="D83" s="129" t="s">
        <v>155</v>
      </c>
      <c r="E83" s="123">
        <f>SUM(E84:E84)</f>
        <v>65339</v>
      </c>
    </row>
    <row r="84" spans="1:5" ht="30.75" customHeight="1" x14ac:dyDescent="0.2">
      <c r="A84" s="132"/>
      <c r="B84" s="127"/>
      <c r="C84" s="126" t="s">
        <v>154</v>
      </c>
      <c r="D84" s="127" t="s">
        <v>384</v>
      </c>
      <c r="E84" s="128">
        <v>65339</v>
      </c>
    </row>
    <row r="85" spans="1:5" ht="18.75" customHeight="1" x14ac:dyDescent="0.2">
      <c r="A85" s="132"/>
      <c r="B85" s="129">
        <v>85216</v>
      </c>
      <c r="C85" s="122"/>
      <c r="D85" s="129" t="s">
        <v>156</v>
      </c>
      <c r="E85" s="123">
        <f>SUM(E86)</f>
        <v>64585</v>
      </c>
    </row>
    <row r="86" spans="1:5" ht="31.5" customHeight="1" x14ac:dyDescent="0.2">
      <c r="A86" s="132"/>
      <c r="B86" s="127"/>
      <c r="C86" s="126" t="s">
        <v>154</v>
      </c>
      <c r="D86" s="127" t="s">
        <v>384</v>
      </c>
      <c r="E86" s="128">
        <v>64585</v>
      </c>
    </row>
    <row r="87" spans="1:5" ht="19.5" customHeight="1" x14ac:dyDescent="0.2">
      <c r="A87" s="132"/>
      <c r="B87" s="129">
        <v>85219</v>
      </c>
      <c r="C87" s="122"/>
      <c r="D87" s="129" t="s">
        <v>157</v>
      </c>
      <c r="E87" s="123">
        <f>SUM(E88:E89)</f>
        <v>57324</v>
      </c>
    </row>
    <row r="88" spans="1:5" ht="18.75" customHeight="1" x14ac:dyDescent="0.2">
      <c r="A88" s="132"/>
      <c r="B88" s="127"/>
      <c r="C88" s="126" t="s">
        <v>118</v>
      </c>
      <c r="D88" s="127" t="s">
        <v>450</v>
      </c>
      <c r="E88" s="128">
        <v>850</v>
      </c>
    </row>
    <row r="89" spans="1:5" ht="33" customHeight="1" x14ac:dyDescent="0.2">
      <c r="A89" s="132"/>
      <c r="B89" s="127"/>
      <c r="C89" s="126" t="s">
        <v>154</v>
      </c>
      <c r="D89" s="127" t="s">
        <v>384</v>
      </c>
      <c r="E89" s="128">
        <v>56474</v>
      </c>
    </row>
    <row r="90" spans="1:5" ht="19.5" customHeight="1" x14ac:dyDescent="0.25">
      <c r="A90" s="130"/>
      <c r="B90" s="129">
        <v>85295</v>
      </c>
      <c r="C90" s="122"/>
      <c r="D90" s="129" t="s">
        <v>105</v>
      </c>
      <c r="E90" s="123">
        <f>SUM(E91:E91)</f>
        <v>39575</v>
      </c>
    </row>
    <row r="91" spans="1:5" ht="28.5" customHeight="1" x14ac:dyDescent="0.25">
      <c r="A91" s="130"/>
      <c r="B91" s="129"/>
      <c r="C91" s="126" t="s">
        <v>154</v>
      </c>
      <c r="D91" s="127" t="s">
        <v>367</v>
      </c>
      <c r="E91" s="128">
        <v>39575</v>
      </c>
    </row>
    <row r="92" spans="1:5" ht="20.25" customHeight="1" x14ac:dyDescent="0.25">
      <c r="A92" s="130">
        <v>900</v>
      </c>
      <c r="B92" s="129"/>
      <c r="C92" s="126"/>
      <c r="D92" s="129" t="s">
        <v>188</v>
      </c>
      <c r="E92" s="123">
        <f>SUM(E93+E95)</f>
        <v>299200</v>
      </c>
    </row>
    <row r="93" spans="1:5" ht="31.5" x14ac:dyDescent="0.25">
      <c r="A93" s="130"/>
      <c r="B93" s="129">
        <v>90019</v>
      </c>
      <c r="C93" s="126"/>
      <c r="D93" s="129" t="s">
        <v>286</v>
      </c>
      <c r="E93" s="123">
        <f>SUM(E94)</f>
        <v>10000</v>
      </c>
    </row>
    <row r="94" spans="1:5" ht="20.25" customHeight="1" x14ac:dyDescent="0.25">
      <c r="A94" s="130"/>
      <c r="B94" s="129"/>
      <c r="C94" s="126" t="s">
        <v>103</v>
      </c>
      <c r="D94" s="127" t="s">
        <v>104</v>
      </c>
      <c r="E94" s="135">
        <v>10000</v>
      </c>
    </row>
    <row r="95" spans="1:5" ht="17.25" customHeight="1" x14ac:dyDescent="0.25">
      <c r="A95" s="130"/>
      <c r="B95" s="129">
        <v>90002</v>
      </c>
      <c r="C95" s="126"/>
      <c r="D95" s="206" t="s">
        <v>403</v>
      </c>
      <c r="E95" s="256">
        <f>SUM(E96)</f>
        <v>289200</v>
      </c>
    </row>
    <row r="96" spans="1:5" ht="31.5" customHeight="1" x14ac:dyDescent="0.25">
      <c r="A96" s="130"/>
      <c r="B96" s="129"/>
      <c r="C96" s="126" t="s">
        <v>101</v>
      </c>
      <c r="D96" s="127" t="s">
        <v>102</v>
      </c>
      <c r="E96" s="135">
        <v>289200</v>
      </c>
    </row>
    <row r="97" spans="1:5" ht="20.25" customHeight="1" x14ac:dyDescent="0.2">
      <c r="A97" s="326" t="s">
        <v>461</v>
      </c>
      <c r="B97" s="327"/>
      <c r="C97" s="327"/>
      <c r="D97" s="327"/>
      <c r="E97" s="293">
        <f>SUM(E6+E9+E12+E17+E23+E26+E55+E62+E74++E92)</f>
        <v>14385000</v>
      </c>
    </row>
    <row r="98" spans="1:5" ht="10.5" customHeight="1" x14ac:dyDescent="0.25">
      <c r="A98" s="322"/>
      <c r="B98" s="323"/>
      <c r="C98" s="323"/>
      <c r="D98" s="323"/>
      <c r="E98" s="323"/>
    </row>
    <row r="99" spans="1:5" x14ac:dyDescent="0.2">
      <c r="A99" s="324" t="s">
        <v>462</v>
      </c>
      <c r="B99" s="325"/>
      <c r="C99" s="325"/>
      <c r="D99" s="325"/>
      <c r="E99" s="325"/>
    </row>
    <row r="100" spans="1:5" ht="15.75" x14ac:dyDescent="0.2">
      <c r="A100" s="278" t="s">
        <v>189</v>
      </c>
      <c r="B100" s="278"/>
      <c r="C100" s="279"/>
      <c r="D100" s="280" t="s">
        <v>412</v>
      </c>
      <c r="E100" s="256">
        <f>SUM(E101)</f>
        <v>2800000</v>
      </c>
    </row>
    <row r="101" spans="1:5" ht="15.75" x14ac:dyDescent="0.2">
      <c r="A101" s="278"/>
      <c r="B101" s="278" t="s">
        <v>190</v>
      </c>
      <c r="C101" s="279"/>
      <c r="D101" s="280" t="s">
        <v>413</v>
      </c>
      <c r="E101" s="256">
        <f>SUM(E102)</f>
        <v>2800000</v>
      </c>
    </row>
    <row r="102" spans="1:5" ht="72" customHeight="1" x14ac:dyDescent="0.2">
      <c r="A102" s="277"/>
      <c r="B102" s="277"/>
      <c r="C102" s="126" t="s">
        <v>445</v>
      </c>
      <c r="D102" s="127" t="s">
        <v>446</v>
      </c>
      <c r="E102" s="135">
        <v>2800000</v>
      </c>
    </row>
    <row r="103" spans="1:5" ht="15.75" x14ac:dyDescent="0.2">
      <c r="A103" s="279">
        <v>600</v>
      </c>
      <c r="B103" s="279"/>
      <c r="C103" s="282"/>
      <c r="D103" s="206" t="s">
        <v>369</v>
      </c>
      <c r="E103" s="256">
        <f>SUM(E104)</f>
        <v>450000</v>
      </c>
    </row>
    <row r="104" spans="1:5" ht="15.75" x14ac:dyDescent="0.2">
      <c r="A104" s="279"/>
      <c r="B104" s="279">
        <v>60016</v>
      </c>
      <c r="C104" s="282"/>
      <c r="D104" s="206" t="s">
        <v>219</v>
      </c>
      <c r="E104" s="256">
        <f>SUM(E105)</f>
        <v>450000</v>
      </c>
    </row>
    <row r="105" spans="1:5" ht="73.5" customHeight="1" x14ac:dyDescent="0.2">
      <c r="A105" s="277"/>
      <c r="B105" s="277"/>
      <c r="C105" s="126" t="s">
        <v>445</v>
      </c>
      <c r="D105" s="127" t="s">
        <v>446</v>
      </c>
      <c r="E105" s="135">
        <v>450000</v>
      </c>
    </row>
    <row r="106" spans="1:5" ht="15.75" x14ac:dyDescent="0.25">
      <c r="A106" s="298">
        <v>900</v>
      </c>
      <c r="B106" s="299"/>
      <c r="C106" s="282"/>
      <c r="D106" s="129" t="s">
        <v>188</v>
      </c>
      <c r="E106" s="256">
        <f>SUM(E107)</f>
        <v>595000</v>
      </c>
    </row>
    <row r="107" spans="1:5" ht="15.75" x14ac:dyDescent="0.25">
      <c r="A107" s="298"/>
      <c r="B107" s="299">
        <v>90001</v>
      </c>
      <c r="C107" s="282"/>
      <c r="D107" s="206" t="s">
        <v>194</v>
      </c>
      <c r="E107" s="256">
        <f>SUM(E108)</f>
        <v>595000</v>
      </c>
    </row>
    <row r="108" spans="1:5" ht="73.5" customHeight="1" x14ac:dyDescent="0.2">
      <c r="A108" s="132"/>
      <c r="B108" s="133"/>
      <c r="C108" s="126" t="s">
        <v>445</v>
      </c>
      <c r="D108" s="127" t="s">
        <v>446</v>
      </c>
      <c r="E108" s="135">
        <v>595000</v>
      </c>
    </row>
    <row r="109" spans="1:5" ht="15.75" x14ac:dyDescent="0.25">
      <c r="A109" s="130"/>
      <c r="B109" s="129"/>
      <c r="C109" s="126"/>
      <c r="D109" s="127"/>
      <c r="E109" s="135"/>
    </row>
    <row r="110" spans="1:5" ht="21" customHeight="1" x14ac:dyDescent="0.2">
      <c r="A110" s="328" t="s">
        <v>464</v>
      </c>
      <c r="B110" s="329"/>
      <c r="C110" s="329"/>
      <c r="D110" s="330"/>
      <c r="E110" s="293">
        <f>SUM(E100+E103+E106)</f>
        <v>3845000</v>
      </c>
    </row>
    <row r="111" spans="1:5" ht="21" customHeight="1" x14ac:dyDescent="0.2">
      <c r="A111" s="317" t="s">
        <v>465</v>
      </c>
      <c r="B111" s="317"/>
      <c r="C111" s="317"/>
      <c r="D111" s="317"/>
      <c r="E111" s="257">
        <f>SUM(E97+E110)</f>
        <v>18230000</v>
      </c>
    </row>
    <row r="112" spans="1:5" x14ac:dyDescent="0.2">
      <c r="A112" s="118"/>
      <c r="B112" s="118"/>
      <c r="C112" s="118"/>
      <c r="D112" s="118"/>
    </row>
  </sheetData>
  <mergeCells count="7">
    <mergeCell ref="A111:D111"/>
    <mergeCell ref="A1:E1"/>
    <mergeCell ref="B5:D5"/>
    <mergeCell ref="A98:E98"/>
    <mergeCell ref="A99:E99"/>
    <mergeCell ref="A97:D97"/>
    <mergeCell ref="A110:D110"/>
  </mergeCells>
  <phoneticPr fontId="10" type="noConversion"/>
  <printOptions horizontalCentered="1"/>
  <pageMargins left="0.39370078740157483" right="0.55118110236220474" top="1.0236220472440944" bottom="0.39370078740157483" header="0.51181102362204722" footer="0.51181102362204722"/>
  <pageSetup paperSize="9" scale="80" orientation="portrait" r:id="rId1"/>
  <headerFooter alignWithMargins="0">
    <oddHeader>&amp;R&amp;9Załącznik nr 1
do Uchwały Nr ....... Rady Gminy Łączna
z dnia ........</oddHeader>
  </headerFooter>
  <rowBreaks count="3" manualBreakCount="3">
    <brk id="38" max="16383" man="1"/>
    <brk id="79" max="4" man="1"/>
    <brk id="10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N13" sqref="N13"/>
    </sheetView>
  </sheetViews>
  <sheetFormatPr defaultRowHeight="12.75" x14ac:dyDescent="0.2"/>
  <cols>
    <col min="1" max="1" width="4.7109375" customWidth="1"/>
    <col min="2" max="2" width="22.85546875" customWidth="1"/>
    <col min="3" max="3" width="7.42578125" bestFit="1" customWidth="1"/>
    <col min="4" max="4" width="7.85546875" customWidth="1"/>
    <col min="5" max="6" width="9.7109375" customWidth="1"/>
    <col min="7" max="7" width="7.28515625" customWidth="1"/>
    <col min="8" max="8" width="7.7109375" customWidth="1"/>
    <col min="9" max="9" width="8.5703125" customWidth="1"/>
    <col min="10" max="10" width="8.42578125" customWidth="1"/>
    <col min="11" max="11" width="7.85546875" customWidth="1"/>
    <col min="12" max="12" width="9.28515625" customWidth="1"/>
    <col min="13" max="13" width="8.5703125" customWidth="1"/>
    <col min="14" max="14" width="8.28515625" customWidth="1"/>
    <col min="15" max="15" width="9.85546875" customWidth="1"/>
  </cols>
  <sheetData>
    <row r="1" spans="1:15" ht="16.5" x14ac:dyDescent="0.2">
      <c r="A1" s="395" t="s">
        <v>436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ht="16.5" x14ac:dyDescent="0.2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1:15" ht="13.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 t="s">
        <v>14</v>
      </c>
    </row>
    <row r="5" spans="1:15" s="31" customFormat="1" ht="15" customHeight="1" x14ac:dyDescent="0.2">
      <c r="A5" s="396" t="s">
        <v>18</v>
      </c>
      <c r="B5" s="396" t="s">
        <v>34</v>
      </c>
      <c r="C5" s="394" t="s">
        <v>1</v>
      </c>
      <c r="D5" s="371" t="s">
        <v>2</v>
      </c>
      <c r="E5" s="394" t="s">
        <v>35</v>
      </c>
      <c r="F5" s="397" t="s">
        <v>40</v>
      </c>
      <c r="G5" s="398"/>
      <c r="H5" s="398"/>
      <c r="I5" s="398"/>
      <c r="J5" s="398"/>
      <c r="K5" s="399"/>
      <c r="L5" s="397" t="s">
        <v>36</v>
      </c>
      <c r="M5" s="398"/>
      <c r="N5" s="399"/>
      <c r="O5" s="394" t="s">
        <v>37</v>
      </c>
    </row>
    <row r="6" spans="1:15" s="31" customFormat="1" ht="25.5" customHeight="1" x14ac:dyDescent="0.2">
      <c r="A6" s="396"/>
      <c r="B6" s="396"/>
      <c r="C6" s="394"/>
      <c r="D6" s="372"/>
      <c r="E6" s="394"/>
      <c r="F6" s="394" t="s">
        <v>38</v>
      </c>
      <c r="G6" s="389" t="s">
        <v>39</v>
      </c>
      <c r="H6" s="401"/>
      <c r="I6" s="401"/>
      <c r="J6" s="401"/>
      <c r="K6" s="390"/>
      <c r="L6" s="394" t="s">
        <v>38</v>
      </c>
      <c r="M6" s="389" t="s">
        <v>41</v>
      </c>
      <c r="N6" s="390"/>
      <c r="O6" s="394"/>
    </row>
    <row r="7" spans="1:15" s="31" customFormat="1" ht="23.25" customHeight="1" x14ac:dyDescent="0.2">
      <c r="A7" s="396"/>
      <c r="B7" s="396"/>
      <c r="C7" s="394"/>
      <c r="D7" s="372"/>
      <c r="E7" s="394"/>
      <c r="F7" s="394"/>
      <c r="G7" s="394" t="s">
        <v>42</v>
      </c>
      <c r="H7" s="394"/>
      <c r="I7" s="392" t="s">
        <v>65</v>
      </c>
      <c r="J7" s="392" t="s">
        <v>94</v>
      </c>
      <c r="K7" s="392" t="s">
        <v>43</v>
      </c>
      <c r="L7" s="394"/>
      <c r="M7" s="394" t="s">
        <v>44</v>
      </c>
      <c r="N7" s="391" t="s">
        <v>45</v>
      </c>
      <c r="O7" s="394"/>
    </row>
    <row r="8" spans="1:15" s="31" customFormat="1" ht="39" customHeight="1" x14ac:dyDescent="0.2">
      <c r="A8" s="396"/>
      <c r="B8" s="396"/>
      <c r="C8" s="394"/>
      <c r="D8" s="373"/>
      <c r="E8" s="394"/>
      <c r="F8" s="394"/>
      <c r="G8" s="36" t="s">
        <v>46</v>
      </c>
      <c r="H8" s="36" t="s">
        <v>47</v>
      </c>
      <c r="I8" s="393"/>
      <c r="J8" s="393"/>
      <c r="K8" s="393"/>
      <c r="L8" s="394"/>
      <c r="M8" s="394"/>
      <c r="N8" s="391"/>
      <c r="O8" s="394"/>
    </row>
    <row r="9" spans="1:15" ht="8.1" customHeight="1" x14ac:dyDescent="0.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</row>
    <row r="10" spans="1:15" ht="21.95" customHeight="1" x14ac:dyDescent="0.2">
      <c r="A10" s="12" t="s">
        <v>6</v>
      </c>
      <c r="B10" s="23" t="s">
        <v>193</v>
      </c>
      <c r="C10" s="23">
        <v>400</v>
      </c>
      <c r="D10" s="12">
        <v>40001</v>
      </c>
      <c r="E10" s="95">
        <v>0</v>
      </c>
      <c r="F10" s="95">
        <v>309300</v>
      </c>
      <c r="G10" s="95"/>
      <c r="H10" s="95"/>
      <c r="I10" s="95"/>
      <c r="J10" s="95"/>
      <c r="K10" s="95"/>
      <c r="L10" s="95">
        <v>309200</v>
      </c>
      <c r="M10" s="95"/>
      <c r="N10" s="95"/>
      <c r="O10" s="95">
        <v>100</v>
      </c>
    </row>
    <row r="11" spans="1:15" ht="21.95" customHeight="1" x14ac:dyDescent="0.2">
      <c r="A11" s="12" t="s">
        <v>7</v>
      </c>
      <c r="B11" s="23" t="s">
        <v>212</v>
      </c>
      <c r="C11" s="23">
        <v>400</v>
      </c>
      <c r="D11" s="12">
        <v>40002</v>
      </c>
      <c r="E11" s="95">
        <v>0</v>
      </c>
      <c r="F11" s="95">
        <v>613300</v>
      </c>
      <c r="G11" s="95">
        <v>110000</v>
      </c>
      <c r="H11" s="95">
        <v>9000</v>
      </c>
      <c r="I11" s="95"/>
      <c r="J11" s="95"/>
      <c r="K11" s="95"/>
      <c r="L11" s="95">
        <v>613200</v>
      </c>
      <c r="M11" s="95"/>
      <c r="N11" s="95"/>
      <c r="O11" s="95">
        <v>100</v>
      </c>
    </row>
    <row r="12" spans="1:15" ht="30.75" customHeight="1" x14ac:dyDescent="0.2">
      <c r="A12" s="12">
        <v>3</v>
      </c>
      <c r="B12" s="100" t="s">
        <v>387</v>
      </c>
      <c r="C12" s="23">
        <v>600</v>
      </c>
      <c r="D12" s="12">
        <v>60016</v>
      </c>
      <c r="E12" s="95">
        <v>0</v>
      </c>
      <c r="F12" s="95">
        <v>80000</v>
      </c>
      <c r="G12" s="95">
        <v>74000</v>
      </c>
      <c r="H12" s="95">
        <v>6000</v>
      </c>
      <c r="I12" s="95"/>
      <c r="J12" s="95"/>
      <c r="K12" s="95"/>
      <c r="L12" s="95">
        <v>80000</v>
      </c>
      <c r="M12" s="95"/>
      <c r="N12" s="95"/>
      <c r="O12" s="95">
        <v>0</v>
      </c>
    </row>
    <row r="13" spans="1:15" ht="33.75" customHeight="1" x14ac:dyDescent="0.2">
      <c r="A13" s="12" t="s">
        <v>0</v>
      </c>
      <c r="B13" s="100" t="s">
        <v>194</v>
      </c>
      <c r="C13" s="23">
        <v>900</v>
      </c>
      <c r="D13" s="12">
        <v>90001</v>
      </c>
      <c r="E13" s="95">
        <v>0</v>
      </c>
      <c r="F13" s="95">
        <v>339000</v>
      </c>
      <c r="G13" s="95">
        <v>167000</v>
      </c>
      <c r="H13" s="95">
        <v>13000</v>
      </c>
      <c r="I13" s="95"/>
      <c r="J13" s="95"/>
      <c r="K13" s="95"/>
      <c r="L13" s="95">
        <v>338900</v>
      </c>
      <c r="M13" s="95"/>
      <c r="N13" s="95"/>
      <c r="O13" s="95">
        <v>100</v>
      </c>
    </row>
    <row r="14" spans="1:15" ht="27.75" customHeight="1" x14ac:dyDescent="0.2">
      <c r="A14" s="24" t="s">
        <v>166</v>
      </c>
      <c r="B14" s="101" t="s">
        <v>195</v>
      </c>
      <c r="C14" s="25">
        <v>900</v>
      </c>
      <c r="D14" s="24">
        <v>90017</v>
      </c>
      <c r="E14" s="99">
        <v>0</v>
      </c>
      <c r="F14" s="99">
        <v>72400</v>
      </c>
      <c r="G14" s="99"/>
      <c r="H14" s="99"/>
      <c r="I14" s="99"/>
      <c r="J14" s="99"/>
      <c r="K14" s="99"/>
      <c r="L14" s="99">
        <v>72300</v>
      </c>
      <c r="M14" s="99"/>
      <c r="N14" s="99"/>
      <c r="O14" s="99">
        <v>100</v>
      </c>
    </row>
    <row r="15" spans="1:15" s="18" customFormat="1" ht="21.95" customHeight="1" x14ac:dyDescent="0.2">
      <c r="A15" s="400" t="s">
        <v>27</v>
      </c>
      <c r="B15" s="400"/>
      <c r="C15" s="19"/>
      <c r="D15" s="19"/>
      <c r="E15" s="58"/>
      <c r="F15" s="58">
        <f>SUM(F10:F14)</f>
        <v>1414000</v>
      </c>
      <c r="G15" s="58">
        <f>SUM(G11:G14)</f>
        <v>351000</v>
      </c>
      <c r="H15" s="58">
        <f>SUM(H11:H14)</f>
        <v>28000</v>
      </c>
      <c r="I15" s="58"/>
      <c r="J15" s="58"/>
      <c r="K15" s="58"/>
      <c r="L15" s="58">
        <f>SUM(L10:L14)</f>
        <v>1413600</v>
      </c>
      <c r="M15" s="58"/>
      <c r="N15" s="58"/>
      <c r="O15" s="58">
        <f>SUM(O10:O14)</f>
        <v>400</v>
      </c>
    </row>
    <row r="16" spans="1:15" ht="4.5" customHeight="1" x14ac:dyDescent="0.2"/>
  </sheetData>
  <mergeCells count="21">
    <mergeCell ref="A15:B15"/>
    <mergeCell ref="F6:F8"/>
    <mergeCell ref="G6:K6"/>
    <mergeCell ref="D5:D8"/>
    <mergeCell ref="I7:I8"/>
    <mergeCell ref="G7:H7"/>
    <mergeCell ref="F5:K5"/>
    <mergeCell ref="O5:O8"/>
    <mergeCell ref="K7:K8"/>
    <mergeCell ref="M7:M8"/>
    <mergeCell ref="A1:O1"/>
    <mergeCell ref="A2:O2"/>
    <mergeCell ref="A5:A8"/>
    <mergeCell ref="B5:B8"/>
    <mergeCell ref="C5:C8"/>
    <mergeCell ref="L5:N5"/>
    <mergeCell ref="M6:N6"/>
    <mergeCell ref="N7:N8"/>
    <mergeCell ref="J7:J8"/>
    <mergeCell ref="E5:E8"/>
    <mergeCell ref="L6:L8"/>
  </mergeCells>
  <phoneticPr fontId="10" type="noConversion"/>
  <printOptions horizontalCentered="1"/>
  <pageMargins left="0.31496062992125984" right="0.51181102362204722" top="1.6141732283464567" bottom="0.78740157480314965" header="0.51181102362204722" footer="0.51181102362204722"/>
  <pageSetup paperSize="9" orientation="landscape" r:id="rId1"/>
  <headerFooter alignWithMargins="0">
    <oddHeader>&amp;R&amp;9Załącznik nr 7
do Uchwały Nr .............. Rady Gminy Łączna
 z dnia 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I18" sqref="I18"/>
    </sheetView>
  </sheetViews>
  <sheetFormatPr defaultRowHeight="12.75" x14ac:dyDescent="0.2"/>
  <cols>
    <col min="1" max="1" width="4.28515625" customWidth="1"/>
    <col min="2" max="2" width="33.7109375" customWidth="1"/>
    <col min="3" max="3" width="9.5703125" customWidth="1"/>
    <col min="4" max="4" width="12.140625" customWidth="1"/>
    <col min="5" max="5" width="10.85546875" customWidth="1"/>
    <col min="6" max="6" width="12" customWidth="1"/>
    <col min="7" max="7" width="14.7109375" customWidth="1"/>
    <col min="8" max="8" width="13.5703125" customWidth="1"/>
  </cols>
  <sheetData>
    <row r="1" spans="1:8" ht="32.25" customHeight="1" x14ac:dyDescent="0.2">
      <c r="A1" s="402" t="s">
        <v>437</v>
      </c>
      <c r="B1" s="402"/>
      <c r="C1" s="402"/>
      <c r="D1" s="402"/>
      <c r="E1" s="402"/>
      <c r="F1" s="402"/>
      <c r="G1" s="402"/>
      <c r="H1" s="402"/>
    </row>
    <row r="2" spans="1:8" ht="16.5" x14ac:dyDescent="0.2">
      <c r="A2" s="395"/>
      <c r="B2" s="395"/>
      <c r="C2" s="395"/>
      <c r="D2" s="395"/>
      <c r="E2" s="395"/>
      <c r="F2" s="395"/>
      <c r="G2" s="395"/>
      <c r="H2" s="395"/>
    </row>
    <row r="3" spans="1:8" ht="13.5" customHeight="1" x14ac:dyDescent="0.2">
      <c r="A3" s="20"/>
      <c r="B3" s="20"/>
      <c r="C3" s="20"/>
      <c r="D3" s="20"/>
      <c r="E3" s="20"/>
      <c r="F3" s="20"/>
      <c r="G3" s="20"/>
      <c r="H3" s="20"/>
    </row>
    <row r="4" spans="1:8" x14ac:dyDescent="0.2">
      <c r="A4" s="1"/>
      <c r="B4" s="1"/>
      <c r="C4" s="1"/>
      <c r="D4" s="1"/>
      <c r="E4" s="1"/>
      <c r="F4" s="1"/>
      <c r="G4" s="1"/>
      <c r="H4" s="4" t="s">
        <v>14</v>
      </c>
    </row>
    <row r="5" spans="1:8" s="31" customFormat="1" ht="68.25" customHeight="1" x14ac:dyDescent="0.2">
      <c r="A5" s="49" t="s">
        <v>18</v>
      </c>
      <c r="B5" s="49" t="s">
        <v>34</v>
      </c>
      <c r="C5" s="46" t="s">
        <v>1</v>
      </c>
      <c r="D5" s="55" t="s">
        <v>2</v>
      </c>
      <c r="E5" s="46" t="s">
        <v>92</v>
      </c>
      <c r="F5" s="46" t="s">
        <v>91</v>
      </c>
      <c r="G5" s="46" t="s">
        <v>36</v>
      </c>
      <c r="H5" s="46" t="s">
        <v>96</v>
      </c>
    </row>
    <row r="6" spans="1:8" ht="12.75" customHeigh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21.95" customHeight="1" x14ac:dyDescent="0.2">
      <c r="A7" s="9" t="s">
        <v>6</v>
      </c>
      <c r="B7" s="221" t="s">
        <v>377</v>
      </c>
      <c r="C7" s="30">
        <v>801</v>
      </c>
      <c r="D7" s="30">
        <v>80110</v>
      </c>
      <c r="E7" s="222">
        <v>0</v>
      </c>
      <c r="F7" s="222">
        <v>150020</v>
      </c>
      <c r="G7" s="222">
        <v>150020</v>
      </c>
      <c r="H7" s="222">
        <v>0</v>
      </c>
    </row>
    <row r="8" spans="1:8" ht="21.95" customHeight="1" x14ac:dyDescent="0.2">
      <c r="A8" s="9" t="s">
        <v>7</v>
      </c>
      <c r="B8" s="221" t="s">
        <v>196</v>
      </c>
      <c r="C8" s="30">
        <v>801</v>
      </c>
      <c r="D8" s="30">
        <v>80101</v>
      </c>
      <c r="E8" s="222">
        <v>0</v>
      </c>
      <c r="F8" s="222">
        <v>5010</v>
      </c>
      <c r="G8" s="222">
        <v>5010</v>
      </c>
      <c r="H8" s="222">
        <v>0</v>
      </c>
    </row>
    <row r="9" spans="1:8" ht="21.95" customHeight="1" x14ac:dyDescent="0.2">
      <c r="A9" s="9" t="s">
        <v>8</v>
      </c>
      <c r="B9" s="221" t="s">
        <v>197</v>
      </c>
      <c r="C9" s="30">
        <v>801</v>
      </c>
      <c r="D9" s="30">
        <v>80104</v>
      </c>
      <c r="E9" s="222">
        <v>0</v>
      </c>
      <c r="F9" s="222">
        <v>15000</v>
      </c>
      <c r="G9" s="222">
        <v>15000</v>
      </c>
      <c r="H9" s="222">
        <v>0</v>
      </c>
    </row>
    <row r="10" spans="1:8" s="18" customFormat="1" ht="21.95" customHeight="1" x14ac:dyDescent="0.2">
      <c r="A10" s="400" t="s">
        <v>27</v>
      </c>
      <c r="B10" s="400"/>
      <c r="C10" s="19"/>
      <c r="D10" s="19"/>
      <c r="E10" s="58">
        <v>0</v>
      </c>
      <c r="F10" s="58">
        <f>SUM(F7:F9)</f>
        <v>170030</v>
      </c>
      <c r="G10" s="58">
        <f>SUM(G7:G9)</f>
        <v>170030</v>
      </c>
      <c r="H10" s="58">
        <v>0</v>
      </c>
    </row>
    <row r="11" spans="1:8" ht="4.5" customHeight="1" x14ac:dyDescent="0.2"/>
  </sheetData>
  <mergeCells count="3">
    <mergeCell ref="A1:H1"/>
    <mergeCell ref="A2:H2"/>
    <mergeCell ref="A10:B10"/>
  </mergeCells>
  <phoneticPr fontId="10" type="noConversion"/>
  <printOptions horizontalCentered="1"/>
  <pageMargins left="0.51181102362204722" right="0.51181102362204722" top="2.204724409448819" bottom="0.78740157480314965" header="0.51181102362204722" footer="0.51181102362204722"/>
  <pageSetup paperSize="9" orientation="landscape" r:id="rId1"/>
  <headerFooter alignWithMargins="0">
    <oddHeader>&amp;R&amp;9Załącznik Nr 8
do Uchwały  Nr ...............
Rady Gminy Łączna 
z dnia  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" sqref="F1"/>
    </sheetView>
  </sheetViews>
  <sheetFormatPr defaultRowHeight="12.75" x14ac:dyDescent="0.2"/>
  <cols>
    <col min="1" max="1" width="3.85546875" customWidth="1"/>
    <col min="2" max="2" width="6.85546875" customWidth="1"/>
    <col min="3" max="3" width="10.42578125" customWidth="1"/>
    <col min="4" max="4" width="26.42578125" customWidth="1"/>
    <col min="5" max="5" width="22.28515625" customWidth="1"/>
    <col min="6" max="6" width="17.28515625" customWidth="1"/>
  </cols>
  <sheetData>
    <row r="1" spans="1:6" ht="15.75" x14ac:dyDescent="0.25">
      <c r="E1" s="209"/>
      <c r="F1" s="209" t="s">
        <v>497</v>
      </c>
    </row>
    <row r="2" spans="1:6" ht="15.75" x14ac:dyDescent="0.25">
      <c r="E2" s="403" t="s">
        <v>443</v>
      </c>
      <c r="F2" s="403"/>
    </row>
    <row r="3" spans="1:6" ht="15.75" x14ac:dyDescent="0.25">
      <c r="E3" s="209"/>
      <c r="F3" s="209" t="s">
        <v>372</v>
      </c>
    </row>
    <row r="4" spans="1:6" ht="15.75" x14ac:dyDescent="0.25">
      <c r="E4" s="403" t="s">
        <v>444</v>
      </c>
      <c r="F4" s="403"/>
    </row>
    <row r="6" spans="1:6" ht="18" x14ac:dyDescent="0.2">
      <c r="A6" s="364" t="s">
        <v>438</v>
      </c>
      <c r="B6" s="364"/>
      <c r="C6" s="364"/>
      <c r="D6" s="364"/>
      <c r="E6" s="364"/>
      <c r="F6" s="364"/>
    </row>
    <row r="7" spans="1:6" x14ac:dyDescent="0.2">
      <c r="D7" s="1"/>
      <c r="E7" s="1"/>
      <c r="F7" s="4" t="s">
        <v>14</v>
      </c>
    </row>
    <row r="8" spans="1:6" ht="60.75" customHeight="1" x14ac:dyDescent="0.2">
      <c r="A8" s="78" t="s">
        <v>18</v>
      </c>
      <c r="B8" s="78" t="s">
        <v>1</v>
      </c>
      <c r="C8" s="78" t="s">
        <v>2</v>
      </c>
      <c r="D8" s="79" t="s">
        <v>181</v>
      </c>
      <c r="E8" s="78" t="s">
        <v>182</v>
      </c>
      <c r="F8" s="79" t="s">
        <v>183</v>
      </c>
    </row>
    <row r="9" spans="1:6" x14ac:dyDescent="0.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8.75" customHeight="1" x14ac:dyDescent="0.2">
      <c r="A10" s="80" t="s">
        <v>184</v>
      </c>
      <c r="B10" s="81"/>
      <c r="C10" s="81"/>
      <c r="D10" s="82"/>
      <c r="E10" s="83"/>
      <c r="F10" s="260">
        <f>SUM(F15)</f>
        <v>379000</v>
      </c>
    </row>
    <row r="11" spans="1:6" ht="50.25" customHeight="1" x14ac:dyDescent="0.2">
      <c r="A11" s="62" t="s">
        <v>6</v>
      </c>
      <c r="B11" s="104">
        <v>400</v>
      </c>
      <c r="C11" s="104">
        <v>40002</v>
      </c>
      <c r="D11" s="102" t="s">
        <v>198</v>
      </c>
      <c r="E11" s="103" t="s">
        <v>199</v>
      </c>
      <c r="F11" s="105">
        <v>119000</v>
      </c>
    </row>
    <row r="12" spans="1:6" ht="42.75" customHeight="1" x14ac:dyDescent="0.2">
      <c r="A12" s="62" t="s">
        <v>7</v>
      </c>
      <c r="B12" s="104">
        <v>900</v>
      </c>
      <c r="C12" s="104">
        <v>90001</v>
      </c>
      <c r="D12" s="102" t="s">
        <v>198</v>
      </c>
      <c r="E12" s="103" t="s">
        <v>200</v>
      </c>
      <c r="F12" s="106">
        <v>180000</v>
      </c>
    </row>
    <row r="13" spans="1:6" ht="42.75" customHeight="1" x14ac:dyDescent="0.2">
      <c r="A13" s="62" t="s">
        <v>8</v>
      </c>
      <c r="B13" s="104">
        <v>600</v>
      </c>
      <c r="C13" s="104">
        <v>60016</v>
      </c>
      <c r="D13" s="102" t="s">
        <v>198</v>
      </c>
      <c r="E13" s="103" t="s">
        <v>376</v>
      </c>
      <c r="F13" s="106">
        <v>80000</v>
      </c>
    </row>
    <row r="14" spans="1:6" ht="15" x14ac:dyDescent="0.2">
      <c r="A14" s="84" t="s">
        <v>185</v>
      </c>
      <c r="B14" s="85"/>
      <c r="C14" s="85"/>
      <c r="D14" s="85"/>
      <c r="E14" s="86"/>
      <c r="F14" s="87"/>
    </row>
    <row r="15" spans="1:6" ht="15.75" x14ac:dyDescent="0.2">
      <c r="A15" s="404" t="s">
        <v>27</v>
      </c>
      <c r="B15" s="405"/>
      <c r="C15" s="405"/>
      <c r="D15" s="406"/>
      <c r="E15" s="88"/>
      <c r="F15" s="89">
        <f>SUM(F11:F14)</f>
        <v>379000</v>
      </c>
    </row>
  </sheetData>
  <mergeCells count="4">
    <mergeCell ref="E2:F2"/>
    <mergeCell ref="E4:F4"/>
    <mergeCell ref="A6:F6"/>
    <mergeCell ref="A15:D15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19" sqref="E19"/>
    </sheetView>
  </sheetViews>
  <sheetFormatPr defaultRowHeight="12.75" x14ac:dyDescent="0.2"/>
  <cols>
    <col min="1" max="1" width="4" customWidth="1"/>
    <col min="2" max="2" width="8.42578125" customWidth="1"/>
    <col min="3" max="3" width="11.28515625" customWidth="1"/>
    <col min="4" max="4" width="42" customWidth="1"/>
    <col min="5" max="5" width="25" customWidth="1"/>
  </cols>
  <sheetData>
    <row r="2" spans="1:5" ht="15.75" x14ac:dyDescent="0.25">
      <c r="E2" s="77" t="s">
        <v>418</v>
      </c>
    </row>
    <row r="3" spans="1:5" ht="15.75" x14ac:dyDescent="0.25">
      <c r="E3" s="249" t="s">
        <v>493</v>
      </c>
    </row>
    <row r="4" spans="1:5" ht="15.75" x14ac:dyDescent="0.25">
      <c r="E4" s="249" t="s">
        <v>372</v>
      </c>
    </row>
    <row r="5" spans="1:5" ht="15.75" x14ac:dyDescent="0.25">
      <c r="E5" s="249" t="s">
        <v>494</v>
      </c>
    </row>
    <row r="7" spans="1:5" ht="18" x14ac:dyDescent="0.2">
      <c r="A7" s="364" t="s">
        <v>439</v>
      </c>
      <c r="B7" s="364"/>
      <c r="C7" s="364"/>
      <c r="D7" s="364"/>
      <c r="E7" s="364"/>
    </row>
    <row r="8" spans="1:5" x14ac:dyDescent="0.2">
      <c r="D8" s="1"/>
      <c r="E8" s="4" t="s">
        <v>14</v>
      </c>
    </row>
    <row r="9" spans="1:5" ht="69" customHeight="1" x14ac:dyDescent="0.2">
      <c r="A9" s="78" t="s">
        <v>18</v>
      </c>
      <c r="B9" s="78" t="s">
        <v>1</v>
      </c>
      <c r="C9" s="78" t="s">
        <v>2</v>
      </c>
      <c r="D9" s="79" t="s">
        <v>181</v>
      </c>
      <c r="E9" s="79" t="s">
        <v>186</v>
      </c>
    </row>
    <row r="10" spans="1:5" x14ac:dyDescent="0.2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20.25" customHeight="1" x14ac:dyDescent="0.2">
      <c r="A11" s="107" t="s">
        <v>184</v>
      </c>
      <c r="B11" s="108"/>
      <c r="C11" s="108"/>
      <c r="D11" s="109"/>
      <c r="E11" s="110"/>
    </row>
    <row r="12" spans="1:5" ht="48.75" customHeight="1" x14ac:dyDescent="0.2">
      <c r="A12" s="104" t="s">
        <v>6</v>
      </c>
      <c r="B12" s="104">
        <v>921</v>
      </c>
      <c r="C12" s="104">
        <v>92116</v>
      </c>
      <c r="D12" s="261" t="s">
        <v>201</v>
      </c>
      <c r="E12" s="255">
        <v>280000</v>
      </c>
    </row>
    <row r="13" spans="1:5" ht="25.5" customHeight="1" x14ac:dyDescent="0.2">
      <c r="A13" s="111" t="s">
        <v>187</v>
      </c>
      <c r="B13" s="112"/>
      <c r="C13" s="112"/>
      <c r="D13" s="112"/>
      <c r="E13" s="113"/>
    </row>
    <row r="14" spans="1:5" ht="34.5" customHeight="1" x14ac:dyDescent="0.2">
      <c r="A14" s="104" t="s">
        <v>6</v>
      </c>
      <c r="B14" s="104">
        <v>801</v>
      </c>
      <c r="C14" s="104">
        <v>80101</v>
      </c>
      <c r="D14" s="261" t="s">
        <v>375</v>
      </c>
      <c r="E14" s="106">
        <v>380000</v>
      </c>
    </row>
    <row r="15" spans="1:5" ht="15.75" x14ac:dyDescent="0.2">
      <c r="A15" s="404" t="s">
        <v>27</v>
      </c>
      <c r="B15" s="405"/>
      <c r="C15" s="405"/>
      <c r="D15" s="406"/>
      <c r="E15" s="89">
        <f>SUM(E12:E14)</f>
        <v>660000</v>
      </c>
    </row>
  </sheetData>
  <mergeCells count="2">
    <mergeCell ref="A7:E7"/>
    <mergeCell ref="A15:D15"/>
  </mergeCells>
  <phoneticPr fontId="10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0" sqref="I10"/>
    </sheetView>
  </sheetViews>
  <sheetFormatPr defaultRowHeight="12.75" x14ac:dyDescent="0.2"/>
  <cols>
    <col min="1" max="1" width="4" customWidth="1"/>
    <col min="2" max="2" width="6.5703125" customWidth="1"/>
    <col min="3" max="3" width="10.140625" customWidth="1"/>
    <col min="4" max="4" width="6.140625" customWidth="1"/>
    <col min="5" max="5" width="32.42578125" customWidth="1"/>
    <col min="6" max="6" width="18.140625" customWidth="1"/>
    <col min="7" max="7" width="10.140625" customWidth="1"/>
    <col min="8" max="8" width="5.85546875" customWidth="1"/>
  </cols>
  <sheetData>
    <row r="1" spans="1:7" ht="15.75" x14ac:dyDescent="0.25">
      <c r="F1" s="403" t="s">
        <v>501</v>
      </c>
      <c r="G1" s="410"/>
    </row>
    <row r="2" spans="1:7" ht="15.75" x14ac:dyDescent="0.25">
      <c r="F2" s="411" t="s">
        <v>495</v>
      </c>
      <c r="G2" s="412"/>
    </row>
    <row r="3" spans="1:7" ht="15.75" x14ac:dyDescent="0.25">
      <c r="F3" s="403" t="s">
        <v>372</v>
      </c>
      <c r="G3" s="410"/>
    </row>
    <row r="4" spans="1:7" ht="13.5" customHeight="1" x14ac:dyDescent="0.25">
      <c r="F4" s="403" t="s">
        <v>496</v>
      </c>
      <c r="G4" s="412"/>
    </row>
    <row r="5" spans="1:7" ht="7.5" hidden="1" customHeight="1" x14ac:dyDescent="0.25">
      <c r="F5" s="262"/>
      <c r="G5" s="262"/>
    </row>
    <row r="6" spans="1:7" ht="28.5" customHeight="1" x14ac:dyDescent="0.25">
      <c r="F6" s="262"/>
      <c r="G6" s="262"/>
    </row>
    <row r="7" spans="1:7" ht="18" x14ac:dyDescent="0.2">
      <c r="A7" s="364" t="s">
        <v>440</v>
      </c>
      <c r="B7" s="364"/>
      <c r="C7" s="364"/>
      <c r="D7" s="364"/>
      <c r="E7" s="364"/>
      <c r="F7" s="364"/>
      <c r="G7" s="364"/>
    </row>
    <row r="8" spans="1:7" ht="7.5" hidden="1" customHeight="1" x14ac:dyDescent="0.2">
      <c r="E8" s="1"/>
      <c r="F8" s="1"/>
      <c r="G8" s="4" t="s">
        <v>14</v>
      </c>
    </row>
    <row r="9" spans="1:7" ht="50.25" customHeight="1" x14ac:dyDescent="0.2">
      <c r="A9" s="78" t="s">
        <v>18</v>
      </c>
      <c r="B9" s="78" t="s">
        <v>1</v>
      </c>
      <c r="C9" s="78" t="s">
        <v>2</v>
      </c>
      <c r="D9" s="78" t="s">
        <v>3</v>
      </c>
      <c r="E9" s="79" t="s">
        <v>15</v>
      </c>
      <c r="F9" s="79" t="s">
        <v>490</v>
      </c>
      <c r="G9" s="79" t="s">
        <v>186</v>
      </c>
    </row>
    <row r="10" spans="1:7" ht="10.5" customHeight="1" x14ac:dyDescent="0.2">
      <c r="A10" s="285">
        <v>1</v>
      </c>
      <c r="B10" s="285">
        <v>2</v>
      </c>
      <c r="C10" s="285">
        <v>3</v>
      </c>
      <c r="D10" s="285"/>
      <c r="E10" s="285">
        <v>4</v>
      </c>
      <c r="F10" s="285">
        <v>5</v>
      </c>
      <c r="G10" s="285">
        <v>6</v>
      </c>
    </row>
    <row r="11" spans="1:7" ht="16.5" customHeight="1" x14ac:dyDescent="0.2">
      <c r="A11" s="277" t="s">
        <v>415</v>
      </c>
      <c r="B11" s="277"/>
      <c r="C11" s="277"/>
      <c r="D11" s="277"/>
      <c r="E11" s="277"/>
      <c r="F11" s="277"/>
      <c r="G11" s="277"/>
    </row>
    <row r="12" spans="1:7" ht="62.25" customHeight="1" x14ac:dyDescent="0.2">
      <c r="A12" s="277" t="s">
        <v>7</v>
      </c>
      <c r="B12" s="277">
        <v>900</v>
      </c>
      <c r="C12" s="289">
        <v>90001</v>
      </c>
      <c r="D12" s="306">
        <v>6210</v>
      </c>
      <c r="E12" s="286" t="s">
        <v>500</v>
      </c>
      <c r="F12" s="286" t="s">
        <v>198</v>
      </c>
      <c r="G12" s="281">
        <v>64000</v>
      </c>
    </row>
    <row r="13" spans="1:7" ht="19.5" customHeight="1" x14ac:dyDescent="0.2">
      <c r="A13" s="84" t="s">
        <v>185</v>
      </c>
      <c r="B13" s="85"/>
      <c r="C13" s="85"/>
      <c r="D13" s="85"/>
      <c r="E13" s="85"/>
      <c r="F13" s="86"/>
      <c r="G13" s="290"/>
    </row>
    <row r="14" spans="1:7" ht="57" customHeight="1" x14ac:dyDescent="0.2">
      <c r="A14" s="277" t="s">
        <v>6</v>
      </c>
      <c r="B14" s="277">
        <v>851</v>
      </c>
      <c r="C14" s="277">
        <v>85154</v>
      </c>
      <c r="D14" s="277">
        <v>2830</v>
      </c>
      <c r="E14" s="103" t="s">
        <v>370</v>
      </c>
      <c r="F14" s="283" t="s">
        <v>202</v>
      </c>
      <c r="G14" s="128">
        <v>10000</v>
      </c>
    </row>
    <row r="15" spans="1:7" ht="40.5" customHeight="1" x14ac:dyDescent="0.2">
      <c r="A15" s="277" t="s">
        <v>7</v>
      </c>
      <c r="B15" s="277">
        <v>926</v>
      </c>
      <c r="C15" s="277">
        <v>92605</v>
      </c>
      <c r="D15" s="277">
        <v>2830</v>
      </c>
      <c r="E15" s="284" t="s">
        <v>203</v>
      </c>
      <c r="F15" s="283" t="s">
        <v>202</v>
      </c>
      <c r="G15" s="281">
        <v>35000</v>
      </c>
    </row>
    <row r="16" spans="1:7" ht="19.5" customHeight="1" x14ac:dyDescent="0.2">
      <c r="A16" s="407" t="s">
        <v>27</v>
      </c>
      <c r="B16" s="408"/>
      <c r="C16" s="408"/>
      <c r="D16" s="408"/>
      <c r="E16" s="409"/>
      <c r="F16" s="88"/>
      <c r="G16" s="89">
        <f>SUM(G12:G15)</f>
        <v>109000</v>
      </c>
    </row>
  </sheetData>
  <mergeCells count="6">
    <mergeCell ref="A16:E16"/>
    <mergeCell ref="F1:G1"/>
    <mergeCell ref="F3:G3"/>
    <mergeCell ref="F2:G2"/>
    <mergeCell ref="F4:G4"/>
    <mergeCell ref="A7:G7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F26" sqref="E26:F27"/>
    </sheetView>
  </sheetViews>
  <sheetFormatPr defaultRowHeight="12.75" x14ac:dyDescent="0.2"/>
  <cols>
    <col min="1" max="1" width="3.85546875" bestFit="1" customWidth="1"/>
    <col min="2" max="2" width="40.85546875" customWidth="1"/>
    <col min="3" max="3" width="23.42578125" customWidth="1"/>
    <col min="4" max="4" width="8.85546875" customWidth="1"/>
    <col min="5" max="5" width="8.85546875" bestFit="1" customWidth="1"/>
    <col min="6" max="6" width="28.42578125" customWidth="1"/>
    <col min="7" max="7" width="13.28515625" customWidth="1"/>
  </cols>
  <sheetData>
    <row r="1" spans="1:7" ht="16.5" x14ac:dyDescent="0.2">
      <c r="A1" s="395" t="s">
        <v>69</v>
      </c>
      <c r="B1" s="395"/>
      <c r="C1" s="395"/>
      <c r="D1" s="395"/>
      <c r="E1" s="395"/>
      <c r="F1" s="395"/>
      <c r="G1" s="395"/>
    </row>
    <row r="2" spans="1:7" ht="16.5" x14ac:dyDescent="0.2">
      <c r="A2" s="395" t="s">
        <v>93</v>
      </c>
      <c r="B2" s="395"/>
      <c r="C2" s="395"/>
      <c r="D2" s="395"/>
      <c r="E2" s="395"/>
      <c r="F2" s="395"/>
      <c r="G2" s="395"/>
    </row>
    <row r="3" spans="1:7" ht="13.5" customHeight="1" x14ac:dyDescent="0.2">
      <c r="A3" s="20"/>
      <c r="B3" s="20"/>
      <c r="C3" s="20"/>
      <c r="D3" s="20"/>
      <c r="E3" s="20"/>
      <c r="F3" s="20"/>
      <c r="G3" s="20"/>
    </row>
    <row r="4" spans="1:7" x14ac:dyDescent="0.2">
      <c r="A4" s="1"/>
      <c r="B4" s="1"/>
      <c r="C4" s="1"/>
      <c r="D4" s="1"/>
      <c r="E4" s="1"/>
      <c r="F4" s="1"/>
      <c r="G4" s="1"/>
    </row>
    <row r="5" spans="1:7" ht="55.5" customHeight="1" x14ac:dyDescent="0.2">
      <c r="A5" s="21" t="s">
        <v>18</v>
      </c>
      <c r="B5" s="21" t="s">
        <v>15</v>
      </c>
      <c r="C5" s="7" t="s">
        <v>68</v>
      </c>
      <c r="D5" s="7" t="s">
        <v>1</v>
      </c>
      <c r="E5" s="22" t="s">
        <v>2</v>
      </c>
      <c r="F5" s="7" t="s">
        <v>66</v>
      </c>
      <c r="G5" s="7" t="s">
        <v>67</v>
      </c>
    </row>
    <row r="6" spans="1:7" ht="8.1" customHeigh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1.95" customHeight="1" x14ac:dyDescent="0.2">
      <c r="A7" s="10"/>
      <c r="B7" s="23" t="s">
        <v>71</v>
      </c>
      <c r="C7" s="23"/>
      <c r="D7" s="23"/>
      <c r="E7" s="10"/>
      <c r="F7" s="10"/>
      <c r="G7" s="10"/>
    </row>
    <row r="8" spans="1:7" ht="21.95" customHeight="1" x14ac:dyDescent="0.2">
      <c r="A8" s="10"/>
      <c r="B8" s="23"/>
      <c r="C8" s="23"/>
      <c r="D8" s="23"/>
      <c r="E8" s="10"/>
      <c r="F8" s="10"/>
      <c r="G8" s="10"/>
    </row>
    <row r="9" spans="1:7" ht="21.95" customHeight="1" x14ac:dyDescent="0.2">
      <c r="A9" s="10"/>
      <c r="B9" s="23"/>
      <c r="C9" s="23"/>
      <c r="D9" s="23"/>
      <c r="E9" s="10"/>
      <c r="F9" s="10"/>
      <c r="G9" s="10"/>
    </row>
    <row r="10" spans="1:7" ht="21.95" customHeight="1" x14ac:dyDescent="0.2">
      <c r="A10" s="415" t="s">
        <v>70</v>
      </c>
      <c r="B10" s="416"/>
      <c r="C10" s="416"/>
      <c r="D10" s="416"/>
      <c r="E10" s="416"/>
      <c r="F10" s="417"/>
      <c r="G10" s="10"/>
    </row>
    <row r="11" spans="1:7" ht="21.95" customHeight="1" x14ac:dyDescent="0.2">
      <c r="A11" s="10"/>
      <c r="B11" s="23" t="s">
        <v>71</v>
      </c>
      <c r="C11" s="23"/>
      <c r="D11" s="23"/>
      <c r="E11" s="10"/>
      <c r="F11" s="10"/>
      <c r="G11" s="10"/>
    </row>
    <row r="12" spans="1:7" ht="21.95" customHeight="1" x14ac:dyDescent="0.2">
      <c r="A12" s="10"/>
      <c r="B12" s="23"/>
      <c r="C12" s="23"/>
      <c r="D12" s="23"/>
      <c r="E12" s="10"/>
      <c r="F12" s="10"/>
      <c r="G12" s="10"/>
    </row>
    <row r="13" spans="1:7" ht="21.95" customHeight="1" x14ac:dyDescent="0.2">
      <c r="A13" s="10"/>
      <c r="B13" s="23"/>
      <c r="C13" s="23"/>
      <c r="D13" s="23"/>
      <c r="E13" s="10"/>
      <c r="F13" s="10"/>
      <c r="G13" s="10"/>
    </row>
    <row r="14" spans="1:7" ht="21.95" customHeight="1" x14ac:dyDescent="0.2">
      <c r="A14" s="415" t="s">
        <v>70</v>
      </c>
      <c r="B14" s="416"/>
      <c r="C14" s="416"/>
      <c r="D14" s="416"/>
      <c r="E14" s="416"/>
      <c r="F14" s="417"/>
      <c r="G14" s="11"/>
    </row>
    <row r="15" spans="1:7" s="18" customFormat="1" ht="21.95" customHeight="1" x14ac:dyDescent="0.2">
      <c r="A15" s="413" t="s">
        <v>27</v>
      </c>
      <c r="B15" s="414"/>
      <c r="C15" s="19"/>
      <c r="D15" s="19"/>
      <c r="E15" s="26"/>
      <c r="F15" s="26"/>
      <c r="G15" s="26"/>
    </row>
    <row r="16" spans="1:7" ht="4.5" customHeight="1" x14ac:dyDescent="0.2"/>
  </sheetData>
  <mergeCells count="5">
    <mergeCell ref="A1:G1"/>
    <mergeCell ref="A2:G2"/>
    <mergeCell ref="A15:B15"/>
    <mergeCell ref="A10:F10"/>
    <mergeCell ref="A14:F14"/>
  </mergeCells>
  <phoneticPr fontId="10" type="noConversion"/>
  <printOptions horizontalCentered="1"/>
  <pageMargins left="0.51181102362204722" right="0.51181102362204722" top="2.204724409448819" bottom="0.78740157480314965" header="0.51181102362204722" footer="0.51181102362204722"/>
  <pageSetup paperSize="9" orientation="landscape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defaultGridColor="0" colorId="8" zoomScaleNormal="100" workbookViewId="0">
      <selection activeCell="D16" sqref="D16"/>
    </sheetView>
  </sheetViews>
  <sheetFormatPr defaultRowHeight="12.75" x14ac:dyDescent="0.2"/>
  <cols>
    <col min="1" max="1" width="4.28515625" style="1" customWidth="1"/>
    <col min="2" max="2" width="22.28515625" style="3" customWidth="1"/>
    <col min="3" max="3" width="24.28515625" style="1" customWidth="1"/>
    <col min="4" max="4" width="22.7109375" style="1" customWidth="1"/>
    <col min="5" max="6" width="27.140625" style="1" customWidth="1"/>
    <col min="7" max="16384" width="9.140625" style="1"/>
  </cols>
  <sheetData>
    <row r="1" spans="1:7" ht="37.5" customHeight="1" x14ac:dyDescent="0.2">
      <c r="A1" s="428" t="s">
        <v>48</v>
      </c>
      <c r="B1" s="428"/>
      <c r="C1" s="428"/>
      <c r="D1" s="428"/>
      <c r="E1" s="428"/>
      <c r="F1" s="428"/>
    </row>
    <row r="2" spans="1:7" ht="65.25" customHeight="1" x14ac:dyDescent="0.2">
      <c r="A2" s="21" t="s">
        <v>18</v>
      </c>
      <c r="B2" s="21" t="s">
        <v>49</v>
      </c>
      <c r="C2" s="21" t="s">
        <v>50</v>
      </c>
      <c r="D2" s="7" t="s">
        <v>51</v>
      </c>
      <c r="E2" s="7" t="s">
        <v>52</v>
      </c>
      <c r="F2" s="7" t="s">
        <v>53</v>
      </c>
    </row>
    <row r="3" spans="1:7" ht="9" customHeight="1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7" s="28" customFormat="1" ht="47.25" customHeight="1" x14ac:dyDescent="0.2">
      <c r="A4" s="424" t="s">
        <v>6</v>
      </c>
      <c r="B4" s="427"/>
      <c r="C4" s="421"/>
      <c r="D4" s="421"/>
      <c r="E4" s="418"/>
      <c r="F4" s="27"/>
    </row>
    <row r="5" spans="1:7" s="28" customFormat="1" ht="47.25" customHeight="1" x14ac:dyDescent="0.2">
      <c r="A5" s="425"/>
      <c r="B5" s="427"/>
      <c r="C5" s="422"/>
      <c r="D5" s="422"/>
      <c r="E5" s="419"/>
      <c r="F5" s="29"/>
    </row>
    <row r="6" spans="1:7" s="28" customFormat="1" ht="47.25" customHeight="1" x14ac:dyDescent="0.2">
      <c r="A6" s="426"/>
      <c r="B6" s="427"/>
      <c r="C6" s="423"/>
      <c r="D6" s="423"/>
      <c r="E6" s="420"/>
      <c r="F6" s="29"/>
      <c r="G6" s="28" t="s">
        <v>54</v>
      </c>
    </row>
    <row r="7" spans="1:7" s="28" customFormat="1" ht="47.25" customHeight="1" x14ac:dyDescent="0.2">
      <c r="A7" s="424" t="s">
        <v>7</v>
      </c>
      <c r="B7" s="427"/>
      <c r="C7" s="421"/>
      <c r="D7" s="421"/>
      <c r="E7" s="418"/>
      <c r="F7" s="27"/>
    </row>
    <row r="8" spans="1:7" s="28" customFormat="1" ht="47.25" customHeight="1" x14ac:dyDescent="0.2">
      <c r="A8" s="425"/>
      <c r="B8" s="427"/>
      <c r="C8" s="422"/>
      <c r="D8" s="422"/>
      <c r="E8" s="419"/>
      <c r="F8" s="29"/>
    </row>
    <row r="9" spans="1:7" s="28" customFormat="1" ht="47.25" customHeight="1" x14ac:dyDescent="0.2">
      <c r="A9" s="426"/>
      <c r="B9" s="427"/>
      <c r="C9" s="423"/>
      <c r="D9" s="423"/>
      <c r="E9" s="420"/>
      <c r="F9" s="29"/>
    </row>
    <row r="10" spans="1:7" ht="20.25" customHeight="1" x14ac:dyDescent="0.2">
      <c r="A10" s="30" t="s">
        <v>8</v>
      </c>
      <c r="B10" s="30"/>
      <c r="C10" s="9"/>
      <c r="D10" s="9"/>
      <c r="E10" s="9"/>
      <c r="F10" s="9"/>
    </row>
    <row r="11" spans="1:7" ht="20.25" customHeight="1" x14ac:dyDescent="0.2">
      <c r="A11" s="30" t="s">
        <v>0</v>
      </c>
      <c r="B11" s="30"/>
      <c r="C11" s="9"/>
      <c r="D11" s="9"/>
      <c r="E11" s="9"/>
      <c r="F11" s="9"/>
    </row>
  </sheetData>
  <mergeCells count="11">
    <mergeCell ref="A1:F1"/>
    <mergeCell ref="A4:A6"/>
    <mergeCell ref="B4:B6"/>
    <mergeCell ref="C4:C6"/>
    <mergeCell ref="D4:D6"/>
    <mergeCell ref="E4:E6"/>
    <mergeCell ref="C7:C9"/>
    <mergeCell ref="D7:D9"/>
    <mergeCell ref="E7:E9"/>
    <mergeCell ref="A7:A9"/>
    <mergeCell ref="B7:B9"/>
  </mergeCells>
  <phoneticPr fontId="10" type="noConversion"/>
  <printOptions horizontalCentered="1"/>
  <pageMargins left="0.55118110236220474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selection activeCell="K19" sqref="K19"/>
    </sheetView>
  </sheetViews>
  <sheetFormatPr defaultRowHeight="11.25" x14ac:dyDescent="0.2"/>
  <cols>
    <col min="1" max="1" width="2.5703125" style="178" customWidth="1"/>
    <col min="2" max="2" width="26.42578125" style="178" customWidth="1"/>
    <col min="3" max="4" width="11" style="178" customWidth="1"/>
    <col min="5" max="5" width="11.28515625" style="178" customWidth="1"/>
    <col min="6" max="6" width="10.85546875" style="178" customWidth="1"/>
    <col min="7" max="7" width="11" style="178" customWidth="1"/>
    <col min="8" max="8" width="10.85546875" style="178" customWidth="1"/>
    <col min="9" max="9" width="11.140625" style="178" customWidth="1"/>
    <col min="10" max="10" width="10.85546875" style="178" customWidth="1"/>
    <col min="11" max="11" width="11" style="178" customWidth="1"/>
    <col min="12" max="13" width="10.7109375" style="178" customWidth="1"/>
    <col min="14" max="14" width="10.85546875" style="178" bestFit="1" customWidth="1"/>
    <col min="15" max="16384" width="9.140625" style="178"/>
  </cols>
  <sheetData>
    <row r="1" spans="1:15" x14ac:dyDescent="0.2">
      <c r="J1" s="178" t="s">
        <v>373</v>
      </c>
    </row>
    <row r="3" spans="1:15" x14ac:dyDescent="0.2">
      <c r="A3" s="431" t="s">
        <v>33</v>
      </c>
      <c r="B3" s="431" t="s">
        <v>34</v>
      </c>
      <c r="C3" s="176"/>
      <c r="D3" s="432" t="s">
        <v>366</v>
      </c>
      <c r="E3" s="433"/>
      <c r="F3" s="433"/>
      <c r="G3" s="433"/>
      <c r="H3" s="434"/>
      <c r="I3" s="114"/>
      <c r="J3" s="114"/>
      <c r="K3" s="177"/>
      <c r="L3" s="114"/>
      <c r="M3" s="114"/>
      <c r="N3" s="114"/>
    </row>
    <row r="4" spans="1:15" x14ac:dyDescent="0.2">
      <c r="A4" s="431"/>
      <c r="B4" s="431"/>
      <c r="C4" s="175">
        <v>2008</v>
      </c>
      <c r="D4" s="175">
        <v>2009</v>
      </c>
      <c r="E4" s="175">
        <v>2010</v>
      </c>
      <c r="F4" s="175">
        <v>2011</v>
      </c>
      <c r="G4" s="175">
        <v>2012</v>
      </c>
      <c r="H4" s="175">
        <v>2013</v>
      </c>
      <c r="I4" s="114">
        <v>2014</v>
      </c>
      <c r="J4" s="173">
        <v>2015</v>
      </c>
      <c r="K4" s="114">
        <v>2016</v>
      </c>
      <c r="L4" s="114">
        <v>2017</v>
      </c>
      <c r="M4" s="114">
        <v>2018</v>
      </c>
      <c r="N4" s="114">
        <v>2019</v>
      </c>
    </row>
    <row r="5" spans="1:15" x14ac:dyDescent="0.2">
      <c r="A5" s="180">
        <v>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  <c r="G5" s="180">
        <v>7</v>
      </c>
      <c r="H5" s="180">
        <v>8</v>
      </c>
      <c r="I5" s="114">
        <v>9</v>
      </c>
      <c r="J5" s="173">
        <v>10</v>
      </c>
      <c r="K5" s="114">
        <v>11</v>
      </c>
      <c r="L5" s="114"/>
      <c r="M5" s="114"/>
      <c r="N5" s="114"/>
    </row>
    <row r="6" spans="1:15" x14ac:dyDescent="0.2">
      <c r="A6" s="181">
        <v>1</v>
      </c>
      <c r="B6" s="182" t="s">
        <v>297</v>
      </c>
      <c r="C6" s="183">
        <f>SUM(C8+C13)</f>
        <v>11435500</v>
      </c>
      <c r="D6" s="183">
        <f>SUM(D8+D13)</f>
        <v>13710464</v>
      </c>
      <c r="E6" s="183">
        <f>SUM(E8+E13)</f>
        <v>14652732.220000001</v>
      </c>
      <c r="F6" s="183">
        <f>SUM(F8+F13)</f>
        <v>15317488.5</v>
      </c>
      <c r="G6" s="183">
        <f>SUM(G8)</f>
        <v>12309755</v>
      </c>
      <c r="H6" s="183">
        <f>SUM(H8+H13)</f>
        <v>12900000</v>
      </c>
      <c r="I6" s="183">
        <f>SUM(I8+I13)</f>
        <v>12950000</v>
      </c>
      <c r="J6" s="184">
        <f>SUM(J8)</f>
        <v>13130000</v>
      </c>
      <c r="K6" s="183">
        <f>SUM(K8)</f>
        <v>13520000</v>
      </c>
      <c r="L6" s="185">
        <f>SUM(L8)</f>
        <v>13520000</v>
      </c>
      <c r="M6" s="185">
        <f>SUM(M8)</f>
        <v>13820000</v>
      </c>
      <c r="N6" s="185">
        <f>SUM(N8)</f>
        <v>14000000</v>
      </c>
    </row>
    <row r="7" spans="1:15" x14ac:dyDescent="0.2">
      <c r="A7" s="180"/>
      <c r="B7" s="186" t="s">
        <v>298</v>
      </c>
      <c r="C7" s="115"/>
      <c r="D7" s="115"/>
      <c r="E7" s="115"/>
      <c r="F7" s="115"/>
      <c r="G7" s="115"/>
      <c r="H7" s="115"/>
      <c r="I7" s="115"/>
      <c r="J7" s="174"/>
      <c r="K7" s="115"/>
      <c r="L7" s="187"/>
      <c r="M7" s="115"/>
      <c r="N7" s="115"/>
    </row>
    <row r="8" spans="1:15" x14ac:dyDescent="0.2">
      <c r="A8" s="188">
        <v>2</v>
      </c>
      <c r="B8" s="189" t="s">
        <v>299</v>
      </c>
      <c r="C8" s="190">
        <f>SUM(C10:C12)</f>
        <v>11435500</v>
      </c>
      <c r="D8" s="190">
        <f>SUM(D9:D12)</f>
        <v>11824921</v>
      </c>
      <c r="E8" s="190">
        <v>12430064.220000001</v>
      </c>
      <c r="F8" s="190">
        <v>12384103.5</v>
      </c>
      <c r="G8" s="190">
        <f>SUM(G10:G12)</f>
        <v>12309755</v>
      </c>
      <c r="H8" s="190">
        <v>12400000</v>
      </c>
      <c r="I8" s="190">
        <f>SUM(I10:I12)</f>
        <v>12950000</v>
      </c>
      <c r="J8" s="191">
        <f>SUM(J10:J12)</f>
        <v>13130000</v>
      </c>
      <c r="K8" s="190">
        <v>13520000</v>
      </c>
      <c r="L8" s="185">
        <f>SUM(L10:L12)</f>
        <v>13520000</v>
      </c>
      <c r="M8" s="183">
        <v>13820000</v>
      </c>
      <c r="N8" s="183">
        <v>14000000</v>
      </c>
    </row>
    <row r="9" spans="1:15" x14ac:dyDescent="0.2">
      <c r="A9" s="180"/>
      <c r="B9" s="186" t="s">
        <v>298</v>
      </c>
      <c r="C9" s="115"/>
      <c r="D9" s="115"/>
      <c r="E9" s="115"/>
      <c r="F9" s="115"/>
      <c r="G9" s="115"/>
      <c r="H9" s="115"/>
      <c r="I9" s="115"/>
      <c r="J9" s="174"/>
      <c r="K9" s="115"/>
      <c r="L9" s="187"/>
      <c r="M9" s="115"/>
      <c r="N9" s="115"/>
    </row>
    <row r="10" spans="1:15" x14ac:dyDescent="0.2">
      <c r="A10" s="180">
        <v>3</v>
      </c>
      <c r="B10" s="192" t="s">
        <v>355</v>
      </c>
      <c r="C10" s="116">
        <v>3328733</v>
      </c>
      <c r="D10" s="116">
        <v>3955808</v>
      </c>
      <c r="E10" s="116">
        <v>3824059</v>
      </c>
      <c r="F10" s="116">
        <v>3351597</v>
      </c>
      <c r="G10" s="116">
        <v>3490300</v>
      </c>
      <c r="H10" s="116">
        <v>3330000</v>
      </c>
      <c r="I10" s="115">
        <v>3420000</v>
      </c>
      <c r="J10" s="174">
        <v>3510000</v>
      </c>
      <c r="K10" s="115">
        <v>3600000</v>
      </c>
      <c r="L10" s="187">
        <v>3650000</v>
      </c>
      <c r="M10" s="115">
        <v>3950000</v>
      </c>
      <c r="N10" s="115">
        <v>3980000</v>
      </c>
      <c r="O10" s="179"/>
    </row>
    <row r="11" spans="1:15" x14ac:dyDescent="0.2">
      <c r="A11" s="180">
        <v>4</v>
      </c>
      <c r="B11" s="192" t="s">
        <v>300</v>
      </c>
      <c r="C11" s="116">
        <v>5356038</v>
      </c>
      <c r="D11" s="116">
        <v>5471053</v>
      </c>
      <c r="E11" s="116">
        <v>6167805</v>
      </c>
      <c r="F11" s="116">
        <v>6217765</v>
      </c>
      <c r="G11" s="116">
        <v>6363000</v>
      </c>
      <c r="H11" s="116">
        <v>6520000</v>
      </c>
      <c r="I11" s="115">
        <v>6600000</v>
      </c>
      <c r="J11" s="174">
        <v>6650000</v>
      </c>
      <c r="K11" s="115">
        <v>6700000</v>
      </c>
      <c r="L11" s="187">
        <v>6720000</v>
      </c>
      <c r="M11" s="115">
        <v>6720000</v>
      </c>
      <c r="N11" s="115">
        <v>6750000</v>
      </c>
      <c r="O11" s="179"/>
    </row>
    <row r="12" spans="1:15" ht="18" customHeight="1" x14ac:dyDescent="0.2">
      <c r="A12" s="180">
        <v>5</v>
      </c>
      <c r="B12" s="192" t="s">
        <v>301</v>
      </c>
      <c r="C12" s="116">
        <v>2750729</v>
      </c>
      <c r="D12" s="116">
        <v>2398060</v>
      </c>
      <c r="E12" s="116">
        <v>2318136</v>
      </c>
      <c r="F12" s="116">
        <v>2181638</v>
      </c>
      <c r="G12" s="116">
        <v>2456455</v>
      </c>
      <c r="H12" s="116">
        <v>2550000</v>
      </c>
      <c r="I12" s="115">
        <v>2930000</v>
      </c>
      <c r="J12" s="174">
        <v>2970000</v>
      </c>
      <c r="K12" s="115">
        <v>3220000</v>
      </c>
      <c r="L12" s="187">
        <v>3150000</v>
      </c>
      <c r="M12" s="115">
        <v>3150000</v>
      </c>
      <c r="N12" s="115">
        <v>3270000</v>
      </c>
      <c r="O12" s="179"/>
    </row>
    <row r="13" spans="1:15" ht="14.25" customHeight="1" x14ac:dyDescent="0.2">
      <c r="A13" s="188">
        <v>6</v>
      </c>
      <c r="B13" s="189" t="s">
        <v>302</v>
      </c>
      <c r="C13" s="193">
        <f>SUM(C16)</f>
        <v>0</v>
      </c>
      <c r="D13" s="193">
        <f>SUM(D14:D16)</f>
        <v>1885543</v>
      </c>
      <c r="E13" s="193">
        <f>SUM(E16)</f>
        <v>2222668</v>
      </c>
      <c r="F13" s="193">
        <f>SUM(F16)</f>
        <v>2933385</v>
      </c>
      <c r="G13" s="193"/>
      <c r="H13" s="193">
        <v>500000</v>
      </c>
      <c r="I13" s="190"/>
      <c r="J13" s="191"/>
      <c r="K13" s="194"/>
      <c r="L13" s="187"/>
      <c r="M13" s="115"/>
      <c r="N13" s="115"/>
    </row>
    <row r="14" spans="1:15" x14ac:dyDescent="0.2">
      <c r="A14" s="180"/>
      <c r="B14" s="186" t="s">
        <v>303</v>
      </c>
      <c r="C14" s="116"/>
      <c r="D14" s="116"/>
      <c r="E14" s="116"/>
      <c r="F14" s="116"/>
      <c r="G14" s="116"/>
      <c r="H14" s="116"/>
      <c r="I14" s="115"/>
      <c r="J14" s="174"/>
      <c r="K14" s="195"/>
      <c r="L14" s="187"/>
      <c r="M14" s="115"/>
      <c r="N14" s="115"/>
    </row>
    <row r="15" spans="1:15" ht="15.75" customHeight="1" x14ac:dyDescent="0.2">
      <c r="A15" s="180">
        <v>7</v>
      </c>
      <c r="B15" s="192" t="s">
        <v>304</v>
      </c>
      <c r="C15" s="116"/>
      <c r="D15" s="116">
        <v>50200</v>
      </c>
      <c r="E15" s="116">
        <v>4180.33</v>
      </c>
      <c r="F15" s="116"/>
      <c r="G15" s="116"/>
      <c r="H15" s="116">
        <v>500000</v>
      </c>
      <c r="I15" s="115"/>
      <c r="J15" s="174"/>
      <c r="K15" s="195"/>
      <c r="L15" s="187"/>
      <c r="M15" s="115"/>
      <c r="N15" s="115"/>
    </row>
    <row r="16" spans="1:15" ht="22.5" customHeight="1" x14ac:dyDescent="0.2">
      <c r="A16" s="180">
        <v>8</v>
      </c>
      <c r="B16" s="192" t="s">
        <v>305</v>
      </c>
      <c r="C16" s="116">
        <v>0</v>
      </c>
      <c r="D16" s="116">
        <v>1835343</v>
      </c>
      <c r="E16" s="116">
        <v>2222668</v>
      </c>
      <c r="F16" s="116">
        <v>2933385</v>
      </c>
      <c r="G16" s="116"/>
      <c r="H16" s="116"/>
      <c r="I16" s="115"/>
      <c r="J16" s="174"/>
      <c r="K16" s="115"/>
      <c r="L16" s="187"/>
      <c r="M16" s="115"/>
      <c r="N16" s="115"/>
    </row>
    <row r="17" spans="1:14" x14ac:dyDescent="0.2">
      <c r="A17" s="181">
        <v>9</v>
      </c>
      <c r="B17" s="182" t="s">
        <v>306</v>
      </c>
      <c r="C17" s="183">
        <f t="shared" ref="C17:I17" si="0">SUM(C19+C23)</f>
        <v>11776658</v>
      </c>
      <c r="D17" s="183">
        <f t="shared" si="0"/>
        <v>15355861</v>
      </c>
      <c r="E17" s="183">
        <f t="shared" si="0"/>
        <v>15684556.35</v>
      </c>
      <c r="F17" s="183">
        <f t="shared" si="0"/>
        <v>17451488.5</v>
      </c>
      <c r="G17" s="183">
        <f t="shared" si="0"/>
        <v>11522555</v>
      </c>
      <c r="H17" s="183">
        <f t="shared" si="0"/>
        <v>11940000</v>
      </c>
      <c r="I17" s="183">
        <f t="shared" si="0"/>
        <v>11817432</v>
      </c>
      <c r="J17" s="183">
        <v>11997432</v>
      </c>
      <c r="K17" s="183">
        <f>SUM(K19+K23)</f>
        <v>12740000</v>
      </c>
      <c r="L17" s="185">
        <f>SUM(L19+L23)</f>
        <v>12855600</v>
      </c>
      <c r="M17" s="185">
        <f>SUM(M19+M23)</f>
        <v>13510000</v>
      </c>
      <c r="N17" s="185">
        <f>SUM(N19+N23)</f>
        <v>13617723</v>
      </c>
    </row>
    <row r="18" spans="1:14" x14ac:dyDescent="0.2">
      <c r="A18" s="180"/>
      <c r="B18" s="186" t="s">
        <v>298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87"/>
      <c r="M18" s="115"/>
      <c r="N18" s="115"/>
    </row>
    <row r="19" spans="1:14" ht="15.75" customHeight="1" x14ac:dyDescent="0.2">
      <c r="A19" s="188">
        <v>10</v>
      </c>
      <c r="B19" s="189" t="s">
        <v>307</v>
      </c>
      <c r="C19" s="193">
        <v>9471057</v>
      </c>
      <c r="D19" s="193">
        <v>10208326</v>
      </c>
      <c r="E19" s="193">
        <v>11374224.58</v>
      </c>
      <c r="F19" s="193">
        <v>11290365.5</v>
      </c>
      <c r="G19" s="193">
        <v>10795368</v>
      </c>
      <c r="H19" s="193">
        <v>10722568</v>
      </c>
      <c r="I19" s="190">
        <v>11000432</v>
      </c>
      <c r="J19" s="190">
        <v>11100000</v>
      </c>
      <c r="K19" s="190">
        <v>11500000</v>
      </c>
      <c r="L19" s="185">
        <v>11722592</v>
      </c>
      <c r="M19" s="183">
        <v>12146000</v>
      </c>
      <c r="N19" s="183">
        <v>12825000</v>
      </c>
    </row>
    <row r="20" spans="1:14" x14ac:dyDescent="0.2">
      <c r="A20" s="180"/>
      <c r="B20" s="186" t="s">
        <v>303</v>
      </c>
      <c r="C20" s="116"/>
      <c r="D20" s="116"/>
      <c r="E20" s="116"/>
      <c r="F20" s="116"/>
      <c r="G20" s="116"/>
      <c r="H20" s="116"/>
      <c r="I20" s="115"/>
      <c r="J20" s="115"/>
      <c r="K20" s="115"/>
      <c r="L20" s="187"/>
      <c r="M20" s="115"/>
      <c r="N20" s="115"/>
    </row>
    <row r="21" spans="1:14" ht="15.75" customHeight="1" x14ac:dyDescent="0.2">
      <c r="A21" s="180">
        <v>11</v>
      </c>
      <c r="B21" s="192" t="s">
        <v>308</v>
      </c>
      <c r="C21" s="116">
        <v>71033.919999999998</v>
      </c>
      <c r="D21" s="116">
        <v>49902</v>
      </c>
      <c r="E21" s="116">
        <v>143342.87</v>
      </c>
      <c r="F21" s="116">
        <v>220000</v>
      </c>
      <c r="G21" s="116">
        <v>264679</v>
      </c>
      <c r="H21" s="116">
        <v>200000</v>
      </c>
      <c r="I21" s="115">
        <v>162686</v>
      </c>
      <c r="J21" s="115">
        <v>118969</v>
      </c>
      <c r="K21" s="115">
        <v>64881</v>
      </c>
      <c r="L21" s="187">
        <v>56000</v>
      </c>
      <c r="M21" s="115">
        <v>46000</v>
      </c>
      <c r="N21" s="115">
        <v>25000</v>
      </c>
    </row>
    <row r="22" spans="1:14" ht="16.5" customHeight="1" x14ac:dyDescent="0.2">
      <c r="A22" s="180">
        <v>12</v>
      </c>
      <c r="B22" s="192" t="s">
        <v>309</v>
      </c>
      <c r="C22" s="116">
        <v>42468.15</v>
      </c>
      <c r="D22" s="116">
        <v>0</v>
      </c>
      <c r="E22" s="116">
        <v>0</v>
      </c>
      <c r="F22" s="116"/>
      <c r="G22" s="116"/>
      <c r="H22" s="116"/>
      <c r="I22" s="115"/>
      <c r="J22" s="115"/>
      <c r="K22" s="115"/>
      <c r="L22" s="187"/>
      <c r="M22" s="115"/>
      <c r="N22" s="115"/>
    </row>
    <row r="23" spans="1:14" ht="16.5" customHeight="1" x14ac:dyDescent="0.2">
      <c r="A23" s="188">
        <v>13</v>
      </c>
      <c r="B23" s="189" t="s">
        <v>310</v>
      </c>
      <c r="C23" s="193">
        <v>2305601</v>
      </c>
      <c r="D23" s="193">
        <v>5147535</v>
      </c>
      <c r="E23" s="193">
        <v>4310331.7699999996</v>
      </c>
      <c r="F23" s="193">
        <v>6161123</v>
      </c>
      <c r="G23" s="193">
        <v>727187</v>
      </c>
      <c r="H23" s="193">
        <v>1217432</v>
      </c>
      <c r="I23" s="190">
        <v>817000</v>
      </c>
      <c r="J23" s="190">
        <v>897432</v>
      </c>
      <c r="K23" s="190">
        <v>1240000</v>
      </c>
      <c r="L23" s="183">
        <v>1133008</v>
      </c>
      <c r="M23" s="183">
        <v>1364000</v>
      </c>
      <c r="N23" s="183">
        <v>792723</v>
      </c>
    </row>
    <row r="24" spans="1:14" ht="16.5" customHeight="1" x14ac:dyDescent="0.2">
      <c r="A24" s="180">
        <v>14</v>
      </c>
      <c r="B24" s="182" t="s">
        <v>311</v>
      </c>
      <c r="C24" s="115">
        <f t="shared" ref="C24:N24" si="1">SUM(C6-C17)</f>
        <v>-341158</v>
      </c>
      <c r="D24" s="196">
        <f t="shared" si="1"/>
        <v>-1645397</v>
      </c>
      <c r="E24" s="115">
        <f t="shared" si="1"/>
        <v>-1031824.129999999</v>
      </c>
      <c r="F24" s="115">
        <f t="shared" si="1"/>
        <v>-2134000</v>
      </c>
      <c r="G24" s="115">
        <f t="shared" si="1"/>
        <v>787200</v>
      </c>
      <c r="H24" s="115">
        <f t="shared" si="1"/>
        <v>960000</v>
      </c>
      <c r="I24" s="115">
        <f t="shared" si="1"/>
        <v>1132568</v>
      </c>
      <c r="J24" s="115">
        <f t="shared" si="1"/>
        <v>1132568</v>
      </c>
      <c r="K24" s="115">
        <v>660000</v>
      </c>
      <c r="L24" s="115">
        <f t="shared" si="1"/>
        <v>664400</v>
      </c>
      <c r="M24" s="115">
        <f t="shared" si="1"/>
        <v>310000</v>
      </c>
      <c r="N24" s="115">
        <f t="shared" si="1"/>
        <v>382277</v>
      </c>
    </row>
    <row r="25" spans="1:14" x14ac:dyDescent="0.2">
      <c r="A25" s="180">
        <v>15</v>
      </c>
      <c r="B25" s="182" t="s">
        <v>312</v>
      </c>
      <c r="C25" s="115">
        <f t="shared" ref="C25:N25" si="2">SUM(C26-C42)</f>
        <v>615523</v>
      </c>
      <c r="D25" s="196">
        <f t="shared" si="2"/>
        <v>1748365</v>
      </c>
      <c r="E25" s="115">
        <f t="shared" si="2"/>
        <v>1233282.6000000001</v>
      </c>
      <c r="F25" s="115">
        <f t="shared" si="2"/>
        <v>2134000</v>
      </c>
      <c r="G25" s="115">
        <f t="shared" si="2"/>
        <v>-787200</v>
      </c>
      <c r="H25" s="115">
        <f t="shared" si="2"/>
        <v>-960000</v>
      </c>
      <c r="I25" s="115">
        <f t="shared" si="2"/>
        <v>-1132568</v>
      </c>
      <c r="J25" s="115">
        <f t="shared" si="2"/>
        <v>-1132568</v>
      </c>
      <c r="K25" s="115">
        <f t="shared" si="2"/>
        <v>-660000</v>
      </c>
      <c r="L25" s="115">
        <f t="shared" si="2"/>
        <v>-664400</v>
      </c>
      <c r="M25" s="115">
        <f t="shared" si="2"/>
        <v>-310000</v>
      </c>
      <c r="N25" s="115">
        <f t="shared" si="2"/>
        <v>-382277</v>
      </c>
    </row>
    <row r="26" spans="1:14" ht="14.25" customHeight="1" x14ac:dyDescent="0.2">
      <c r="A26" s="180">
        <v>16</v>
      </c>
      <c r="B26" s="182" t="s">
        <v>356</v>
      </c>
      <c r="C26" s="115">
        <f>SUM(C28+C40)</f>
        <v>1544768</v>
      </c>
      <c r="D26" s="115">
        <f>SUM(D28+D40)</f>
        <v>2574364</v>
      </c>
      <c r="E26" s="115">
        <f>SUM(E28+E40)</f>
        <v>2023353</v>
      </c>
      <c r="F26" s="115">
        <f>SUM(F28:F40)</f>
        <v>3247585</v>
      </c>
      <c r="G26" s="115">
        <f>SUM(G28+G40)</f>
        <v>0</v>
      </c>
      <c r="H26" s="115">
        <f t="shared" ref="H26:N26" si="3">SUM(H28+H40)</f>
        <v>0</v>
      </c>
      <c r="I26" s="115">
        <f t="shared" si="3"/>
        <v>0</v>
      </c>
      <c r="J26" s="115">
        <f t="shared" si="3"/>
        <v>0</v>
      </c>
      <c r="K26" s="115">
        <f t="shared" si="3"/>
        <v>0</v>
      </c>
      <c r="L26" s="115">
        <f t="shared" si="3"/>
        <v>0</v>
      </c>
      <c r="M26" s="115">
        <f t="shared" si="3"/>
        <v>0</v>
      </c>
      <c r="N26" s="115">
        <f t="shared" si="3"/>
        <v>0</v>
      </c>
    </row>
    <row r="27" spans="1:14" x14ac:dyDescent="0.2">
      <c r="A27" s="180"/>
      <c r="B27" s="186" t="s">
        <v>298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14" ht="15" customHeight="1" x14ac:dyDescent="0.2">
      <c r="A28" s="180">
        <v>17</v>
      </c>
      <c r="B28" s="186" t="s">
        <v>313</v>
      </c>
      <c r="C28" s="116">
        <v>1000000</v>
      </c>
      <c r="D28" s="116">
        <v>2300000</v>
      </c>
      <c r="E28" s="116">
        <v>1920385</v>
      </c>
      <c r="F28" s="116">
        <v>3040000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</row>
    <row r="29" spans="1:14" x14ac:dyDescent="0.2">
      <c r="A29" s="180"/>
      <c r="B29" s="186" t="s">
        <v>5</v>
      </c>
      <c r="C29" s="116"/>
      <c r="D29" s="116"/>
      <c r="E29" s="116"/>
      <c r="F29" s="116"/>
      <c r="G29" s="116"/>
      <c r="H29" s="116"/>
      <c r="I29" s="115"/>
      <c r="J29" s="115"/>
      <c r="K29" s="115"/>
      <c r="L29" s="115"/>
      <c r="M29" s="115"/>
      <c r="N29" s="115"/>
    </row>
    <row r="30" spans="1:14" ht="43.5" customHeight="1" x14ac:dyDescent="0.2">
      <c r="A30" s="180">
        <v>18</v>
      </c>
      <c r="B30" s="186" t="s">
        <v>314</v>
      </c>
      <c r="C30" s="116"/>
      <c r="D30" s="116"/>
      <c r="E30" s="116"/>
      <c r="F30" s="116"/>
      <c r="G30" s="116"/>
      <c r="H30" s="116"/>
      <c r="I30" s="115"/>
      <c r="J30" s="115"/>
      <c r="K30" s="115"/>
      <c r="L30" s="115"/>
      <c r="M30" s="115"/>
      <c r="N30" s="115"/>
    </row>
    <row r="31" spans="1:14" x14ac:dyDescent="0.2">
      <c r="A31" s="180">
        <v>19</v>
      </c>
      <c r="B31" s="186" t="s">
        <v>315</v>
      </c>
      <c r="C31" s="116"/>
      <c r="D31" s="116"/>
      <c r="E31" s="116"/>
      <c r="F31" s="116"/>
      <c r="G31" s="116"/>
      <c r="H31" s="116"/>
      <c r="I31" s="115"/>
      <c r="J31" s="115"/>
      <c r="K31" s="115"/>
      <c r="L31" s="115"/>
      <c r="M31" s="115"/>
      <c r="N31" s="115"/>
    </row>
    <row r="32" spans="1:14" x14ac:dyDescent="0.2">
      <c r="A32" s="180">
        <v>20</v>
      </c>
      <c r="B32" s="186" t="s">
        <v>316</v>
      </c>
      <c r="C32" s="116"/>
      <c r="D32" s="116"/>
      <c r="E32" s="116"/>
      <c r="F32" s="116"/>
      <c r="G32" s="116"/>
      <c r="H32" s="116"/>
      <c r="I32" s="115"/>
      <c r="J32" s="115"/>
      <c r="K32" s="115"/>
      <c r="L32" s="115"/>
      <c r="M32" s="115"/>
      <c r="N32" s="115"/>
    </row>
    <row r="33" spans="1:14" x14ac:dyDescent="0.2">
      <c r="A33" s="180">
        <v>21</v>
      </c>
      <c r="B33" s="186" t="s">
        <v>317</v>
      </c>
      <c r="C33" s="116"/>
      <c r="D33" s="116"/>
      <c r="E33" s="116"/>
      <c r="F33" s="116"/>
      <c r="G33" s="116"/>
      <c r="H33" s="116"/>
      <c r="I33" s="115"/>
      <c r="J33" s="115"/>
      <c r="K33" s="115"/>
      <c r="L33" s="115"/>
      <c r="M33" s="115"/>
      <c r="N33" s="115"/>
    </row>
    <row r="34" spans="1:14" x14ac:dyDescent="0.2">
      <c r="A34" s="180"/>
      <c r="B34" s="186" t="s">
        <v>5</v>
      </c>
      <c r="C34" s="116"/>
      <c r="D34" s="116"/>
      <c r="E34" s="116"/>
      <c r="F34" s="116"/>
      <c r="G34" s="116"/>
      <c r="H34" s="116"/>
      <c r="I34" s="115"/>
      <c r="J34" s="115"/>
      <c r="K34" s="115"/>
      <c r="L34" s="115"/>
      <c r="M34" s="115"/>
      <c r="N34" s="115"/>
    </row>
    <row r="35" spans="1:14" ht="42.75" customHeight="1" x14ac:dyDescent="0.2">
      <c r="A35" s="180">
        <v>22</v>
      </c>
      <c r="B35" s="186" t="s">
        <v>314</v>
      </c>
      <c r="C35" s="116"/>
      <c r="D35" s="116"/>
      <c r="E35" s="116"/>
      <c r="F35" s="116"/>
      <c r="G35" s="116"/>
      <c r="H35" s="116"/>
      <c r="I35" s="115"/>
      <c r="J35" s="115"/>
      <c r="K35" s="115"/>
      <c r="L35" s="115"/>
      <c r="M35" s="115"/>
      <c r="N35" s="115"/>
    </row>
    <row r="36" spans="1:14" ht="27" customHeight="1" x14ac:dyDescent="0.2">
      <c r="A36" s="180">
        <v>23</v>
      </c>
      <c r="B36" s="186" t="s">
        <v>318</v>
      </c>
      <c r="C36" s="116"/>
      <c r="D36" s="116"/>
      <c r="E36" s="116"/>
      <c r="F36" s="116"/>
      <c r="G36" s="116"/>
      <c r="H36" s="116"/>
      <c r="I36" s="115"/>
      <c r="J36" s="115"/>
      <c r="K36" s="115"/>
      <c r="L36" s="115"/>
      <c r="M36" s="115"/>
      <c r="N36" s="115"/>
    </row>
    <row r="37" spans="1:14" x14ac:dyDescent="0.2">
      <c r="A37" s="180"/>
      <c r="B37" s="186" t="s">
        <v>5</v>
      </c>
      <c r="C37" s="116"/>
      <c r="D37" s="116"/>
      <c r="E37" s="116"/>
      <c r="F37" s="116"/>
      <c r="G37" s="116"/>
      <c r="H37" s="116"/>
      <c r="I37" s="115"/>
      <c r="J37" s="115"/>
      <c r="K37" s="115"/>
      <c r="L37" s="115"/>
      <c r="M37" s="115"/>
      <c r="N37" s="115"/>
    </row>
    <row r="38" spans="1:14" ht="38.25" customHeight="1" x14ac:dyDescent="0.2">
      <c r="A38" s="180">
        <v>24</v>
      </c>
      <c r="B38" s="186" t="s">
        <v>314</v>
      </c>
      <c r="C38" s="116"/>
      <c r="D38" s="116"/>
      <c r="E38" s="116"/>
      <c r="F38" s="116"/>
      <c r="G38" s="116"/>
      <c r="H38" s="116"/>
      <c r="I38" s="115"/>
      <c r="J38" s="115"/>
      <c r="K38" s="115"/>
      <c r="L38" s="115"/>
      <c r="M38" s="115"/>
      <c r="N38" s="115"/>
    </row>
    <row r="39" spans="1:14" x14ac:dyDescent="0.2">
      <c r="A39" s="180">
        <v>25</v>
      </c>
      <c r="B39" s="114" t="s">
        <v>319</v>
      </c>
      <c r="C39" s="116"/>
      <c r="D39" s="116"/>
      <c r="E39" s="116"/>
      <c r="F39" s="116"/>
      <c r="G39" s="116"/>
      <c r="H39" s="116"/>
      <c r="I39" s="115"/>
      <c r="J39" s="115"/>
      <c r="K39" s="115"/>
      <c r="L39" s="115"/>
      <c r="M39" s="115"/>
      <c r="N39" s="115"/>
    </row>
    <row r="40" spans="1:14" x14ac:dyDescent="0.2">
      <c r="A40" s="180">
        <v>26</v>
      </c>
      <c r="B40" s="186" t="s">
        <v>320</v>
      </c>
      <c r="C40" s="116">
        <v>544768</v>
      </c>
      <c r="D40" s="116">
        <v>274364</v>
      </c>
      <c r="E40" s="116">
        <v>102968</v>
      </c>
      <c r="F40" s="116">
        <v>207585</v>
      </c>
      <c r="G40" s="116"/>
      <c r="H40" s="116"/>
      <c r="I40" s="115"/>
      <c r="J40" s="115"/>
      <c r="K40" s="115"/>
      <c r="L40" s="115"/>
      <c r="M40" s="115"/>
      <c r="N40" s="115"/>
    </row>
    <row r="41" spans="1:14" x14ac:dyDescent="0.2">
      <c r="A41" s="180">
        <v>27</v>
      </c>
      <c r="B41" s="186" t="s">
        <v>321</v>
      </c>
      <c r="C41" s="116"/>
      <c r="D41" s="116"/>
      <c r="E41" s="116"/>
      <c r="F41" s="116"/>
      <c r="G41" s="116"/>
      <c r="H41" s="116"/>
      <c r="I41" s="115"/>
      <c r="J41" s="115"/>
      <c r="K41" s="115"/>
      <c r="L41" s="115"/>
      <c r="M41" s="115"/>
      <c r="N41" s="115"/>
    </row>
    <row r="42" spans="1:14" x14ac:dyDescent="0.2">
      <c r="A42" s="180">
        <v>28</v>
      </c>
      <c r="B42" s="182" t="s">
        <v>357</v>
      </c>
      <c r="C42" s="115">
        <f t="shared" ref="C42:J42" si="4">SUM(C44)</f>
        <v>929245</v>
      </c>
      <c r="D42" s="115">
        <f t="shared" si="4"/>
        <v>825999</v>
      </c>
      <c r="E42" s="115">
        <f t="shared" si="4"/>
        <v>790070.4</v>
      </c>
      <c r="F42" s="115">
        <f t="shared" si="4"/>
        <v>1113585</v>
      </c>
      <c r="G42" s="115">
        <f>SUM(G44)</f>
        <v>787200</v>
      </c>
      <c r="H42" s="115">
        <f>SUM(H44)</f>
        <v>960000</v>
      </c>
      <c r="I42" s="115">
        <f t="shared" si="4"/>
        <v>1132568</v>
      </c>
      <c r="J42" s="115">
        <f t="shared" si="4"/>
        <v>1132568</v>
      </c>
      <c r="K42" s="115">
        <f>SUM(K44)</f>
        <v>660000</v>
      </c>
      <c r="L42" s="115">
        <f>SUM(L44)</f>
        <v>664400</v>
      </c>
      <c r="M42" s="115">
        <f>SUM(M44)</f>
        <v>310000</v>
      </c>
      <c r="N42" s="115">
        <f>SUM(N44)</f>
        <v>382277</v>
      </c>
    </row>
    <row r="43" spans="1:14" x14ac:dyDescent="0.2">
      <c r="A43" s="180"/>
      <c r="B43" s="186" t="s">
        <v>298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ht="22.5" x14ac:dyDescent="0.2">
      <c r="A44" s="180">
        <v>29</v>
      </c>
      <c r="B44" s="186" t="s">
        <v>322</v>
      </c>
      <c r="C44" s="116">
        <v>929245</v>
      </c>
      <c r="D44" s="116">
        <v>825999</v>
      </c>
      <c r="E44" s="116">
        <v>790070.4</v>
      </c>
      <c r="F44" s="116">
        <v>1113585</v>
      </c>
      <c r="G44" s="116">
        <v>787200</v>
      </c>
      <c r="H44" s="116">
        <v>960000</v>
      </c>
      <c r="I44" s="115">
        <v>1132568</v>
      </c>
      <c r="J44" s="115">
        <v>1132568</v>
      </c>
      <c r="K44" s="115">
        <v>660000</v>
      </c>
      <c r="L44" s="115">
        <v>664400</v>
      </c>
      <c r="M44" s="115">
        <v>310000</v>
      </c>
      <c r="N44" s="115">
        <v>382277</v>
      </c>
    </row>
    <row r="45" spans="1:14" x14ac:dyDescent="0.2">
      <c r="A45" s="180"/>
      <c r="B45" s="186" t="s">
        <v>5</v>
      </c>
      <c r="C45" s="116"/>
      <c r="D45" s="116"/>
      <c r="E45" s="116"/>
      <c r="F45" s="116"/>
      <c r="G45" s="116"/>
      <c r="H45" s="116"/>
      <c r="I45" s="115"/>
      <c r="J45" s="115"/>
      <c r="K45" s="115"/>
      <c r="L45" s="115"/>
      <c r="M45" s="115"/>
      <c r="N45" s="115"/>
    </row>
    <row r="46" spans="1:14" ht="45" customHeight="1" x14ac:dyDescent="0.2">
      <c r="A46" s="180">
        <v>30</v>
      </c>
      <c r="B46" s="186" t="s">
        <v>314</v>
      </c>
      <c r="C46" s="116"/>
      <c r="D46" s="116"/>
      <c r="E46" s="116"/>
      <c r="F46" s="116"/>
      <c r="G46" s="116"/>
      <c r="H46" s="116"/>
      <c r="I46" s="115"/>
      <c r="J46" s="115"/>
      <c r="K46" s="115"/>
      <c r="L46" s="115"/>
      <c r="M46" s="115"/>
      <c r="N46" s="115"/>
    </row>
    <row r="47" spans="1:14" x14ac:dyDescent="0.2">
      <c r="A47" s="180">
        <v>31</v>
      </c>
      <c r="B47" s="186" t="s">
        <v>178</v>
      </c>
      <c r="C47" s="116"/>
      <c r="D47" s="116"/>
      <c r="E47" s="116"/>
      <c r="F47" s="116"/>
      <c r="G47" s="116"/>
      <c r="H47" s="116"/>
      <c r="I47" s="114"/>
      <c r="J47" s="114"/>
      <c r="K47" s="114"/>
      <c r="L47" s="114"/>
      <c r="M47" s="115"/>
      <c r="N47" s="115"/>
    </row>
    <row r="48" spans="1:14" x14ac:dyDescent="0.2">
      <c r="A48" s="180">
        <v>32</v>
      </c>
      <c r="B48" s="186" t="s">
        <v>323</v>
      </c>
      <c r="C48" s="116"/>
      <c r="D48" s="116"/>
      <c r="E48" s="116"/>
      <c r="F48" s="116"/>
      <c r="G48" s="116"/>
      <c r="H48" s="116"/>
      <c r="I48" s="114"/>
      <c r="J48" s="114"/>
      <c r="K48" s="114"/>
      <c r="L48" s="114"/>
      <c r="M48" s="115"/>
      <c r="N48" s="115"/>
    </row>
    <row r="49" spans="1:14" x14ac:dyDescent="0.2">
      <c r="A49" s="180">
        <v>33</v>
      </c>
      <c r="B49" s="186" t="s">
        <v>324</v>
      </c>
      <c r="C49" s="116"/>
      <c r="D49" s="116"/>
      <c r="E49" s="116"/>
      <c r="F49" s="116"/>
      <c r="G49" s="116"/>
      <c r="H49" s="116"/>
      <c r="I49" s="114"/>
      <c r="J49" s="114"/>
      <c r="K49" s="114"/>
      <c r="L49" s="114"/>
      <c r="M49" s="115"/>
      <c r="N49" s="115"/>
    </row>
    <row r="50" spans="1:14" x14ac:dyDescent="0.2">
      <c r="A50" s="180"/>
      <c r="B50" s="186" t="s">
        <v>5</v>
      </c>
      <c r="C50" s="116"/>
      <c r="D50" s="116"/>
      <c r="E50" s="116"/>
      <c r="F50" s="116"/>
      <c r="G50" s="116"/>
      <c r="H50" s="116"/>
      <c r="I50" s="114"/>
      <c r="J50" s="114"/>
      <c r="K50" s="114"/>
      <c r="L50" s="114"/>
      <c r="M50" s="115"/>
      <c r="N50" s="115"/>
    </row>
    <row r="51" spans="1:14" ht="45.75" customHeight="1" x14ac:dyDescent="0.2">
      <c r="A51" s="180">
        <v>34</v>
      </c>
      <c r="B51" s="186" t="s">
        <v>314</v>
      </c>
      <c r="C51" s="116"/>
      <c r="D51" s="116"/>
      <c r="E51" s="116"/>
      <c r="F51" s="116"/>
      <c r="G51" s="116"/>
      <c r="H51" s="116"/>
      <c r="I51" s="114"/>
      <c r="J51" s="114"/>
      <c r="K51" s="114"/>
      <c r="L51" s="114"/>
      <c r="M51" s="115"/>
      <c r="N51" s="115"/>
    </row>
    <row r="52" spans="1:14" x14ac:dyDescent="0.2">
      <c r="A52" s="180">
        <v>35</v>
      </c>
      <c r="B52" s="186" t="s">
        <v>325</v>
      </c>
      <c r="C52" s="116"/>
      <c r="D52" s="116"/>
      <c r="E52" s="116"/>
      <c r="F52" s="116"/>
      <c r="G52" s="116"/>
      <c r="H52" s="116"/>
      <c r="I52" s="114"/>
      <c r="J52" s="114"/>
      <c r="K52" s="114"/>
      <c r="L52" s="114"/>
      <c r="M52" s="115"/>
      <c r="N52" s="115"/>
    </row>
    <row r="53" spans="1:14" x14ac:dyDescent="0.2">
      <c r="A53" s="180"/>
      <c r="B53" s="186" t="s">
        <v>5</v>
      </c>
      <c r="C53" s="116"/>
      <c r="D53" s="116"/>
      <c r="E53" s="116"/>
      <c r="F53" s="116"/>
      <c r="G53" s="116"/>
      <c r="H53" s="116"/>
      <c r="I53" s="114"/>
      <c r="J53" s="114"/>
      <c r="K53" s="114"/>
      <c r="L53" s="114"/>
      <c r="M53" s="115"/>
      <c r="N53" s="115"/>
    </row>
    <row r="54" spans="1:14" ht="41.25" customHeight="1" x14ac:dyDescent="0.2">
      <c r="A54" s="180">
        <v>36</v>
      </c>
      <c r="B54" s="186" t="s">
        <v>314</v>
      </c>
      <c r="C54" s="116"/>
      <c r="D54" s="116"/>
      <c r="E54" s="116"/>
      <c r="F54" s="116"/>
      <c r="G54" s="116"/>
      <c r="H54" s="116"/>
      <c r="I54" s="114"/>
      <c r="J54" s="114"/>
      <c r="K54" s="114"/>
      <c r="L54" s="114"/>
      <c r="M54" s="115"/>
      <c r="N54" s="115"/>
    </row>
    <row r="55" spans="1:14" x14ac:dyDescent="0.2">
      <c r="A55" s="180">
        <v>37</v>
      </c>
      <c r="B55" s="186" t="s">
        <v>326</v>
      </c>
      <c r="C55" s="116"/>
      <c r="D55" s="116"/>
      <c r="E55" s="116"/>
      <c r="F55" s="116"/>
      <c r="G55" s="116"/>
      <c r="H55" s="116"/>
      <c r="I55" s="115"/>
      <c r="J55" s="114"/>
      <c r="K55" s="114"/>
      <c r="L55" s="114"/>
      <c r="M55" s="115"/>
      <c r="N55" s="115"/>
    </row>
    <row r="56" spans="1:14" x14ac:dyDescent="0.2">
      <c r="A56" s="180">
        <v>38</v>
      </c>
      <c r="B56" s="182" t="s">
        <v>358</v>
      </c>
      <c r="C56" s="115">
        <f>SUM(C58)</f>
        <v>1779915.2</v>
      </c>
      <c r="D56" s="115">
        <f>SUM(D58)</f>
        <v>2912270</v>
      </c>
      <c r="E56" s="115">
        <f>SUM(E58)</f>
        <v>4042585</v>
      </c>
      <c r="F56" s="115">
        <v>5969000</v>
      </c>
      <c r="G56" s="115">
        <f>SUM(G58)</f>
        <v>5241813</v>
      </c>
      <c r="H56" s="115">
        <f t="shared" ref="H56:N56" si="5">SUM(H58)</f>
        <v>4281813</v>
      </c>
      <c r="I56" s="115">
        <f t="shared" si="5"/>
        <v>3149254</v>
      </c>
      <c r="J56" s="115">
        <f t="shared" si="5"/>
        <v>2016677</v>
      </c>
      <c r="K56" s="115">
        <f t="shared" si="5"/>
        <v>1356677</v>
      </c>
      <c r="L56" s="115">
        <f t="shared" si="5"/>
        <v>692277</v>
      </c>
      <c r="M56" s="115">
        <f t="shared" si="5"/>
        <v>382277</v>
      </c>
      <c r="N56" s="115">
        <f t="shared" si="5"/>
        <v>0</v>
      </c>
    </row>
    <row r="57" spans="1:14" x14ac:dyDescent="0.2">
      <c r="A57" s="180"/>
      <c r="B57" s="186" t="s">
        <v>298</v>
      </c>
      <c r="C57" s="115"/>
      <c r="D57" s="115"/>
      <c r="E57" s="115"/>
      <c r="F57" s="115"/>
      <c r="G57" s="115"/>
      <c r="H57" s="115"/>
      <c r="I57" s="115"/>
      <c r="J57" s="114"/>
      <c r="K57" s="114"/>
      <c r="L57" s="114"/>
      <c r="M57" s="115"/>
      <c r="N57" s="115"/>
    </row>
    <row r="58" spans="1:14" ht="22.5" x14ac:dyDescent="0.2">
      <c r="A58" s="180">
        <v>39</v>
      </c>
      <c r="B58" s="186" t="s">
        <v>327</v>
      </c>
      <c r="C58" s="116">
        <v>1779915.2</v>
      </c>
      <c r="D58" s="116">
        <v>2912270</v>
      </c>
      <c r="E58" s="116">
        <v>4042585</v>
      </c>
      <c r="F58" s="116">
        <f>SUM(F56:F57)</f>
        <v>5969000</v>
      </c>
      <c r="G58" s="116">
        <v>5241813</v>
      </c>
      <c r="H58" s="116">
        <v>4281813</v>
      </c>
      <c r="I58" s="115">
        <v>3149254</v>
      </c>
      <c r="J58" s="115">
        <v>2016677</v>
      </c>
      <c r="K58" s="115">
        <v>1356677</v>
      </c>
      <c r="L58" s="115">
        <v>692277</v>
      </c>
      <c r="M58" s="115">
        <v>382277</v>
      </c>
      <c r="N58" s="115">
        <v>0</v>
      </c>
    </row>
    <row r="59" spans="1:14" x14ac:dyDescent="0.2">
      <c r="A59" s="180"/>
      <c r="B59" s="186" t="s">
        <v>5</v>
      </c>
      <c r="C59" s="116"/>
      <c r="D59" s="116"/>
      <c r="E59" s="116"/>
      <c r="F59" s="116"/>
      <c r="G59" s="116"/>
      <c r="H59" s="116"/>
      <c r="I59" s="115"/>
      <c r="J59" s="114"/>
      <c r="K59" s="114"/>
      <c r="L59" s="114"/>
      <c r="M59" s="115"/>
      <c r="N59" s="115"/>
    </row>
    <row r="60" spans="1:14" ht="45" customHeight="1" x14ac:dyDescent="0.2">
      <c r="A60" s="180">
        <v>40</v>
      </c>
      <c r="B60" s="186" t="s">
        <v>314</v>
      </c>
      <c r="C60" s="116"/>
      <c r="D60" s="116"/>
      <c r="E60" s="116">
        <v>699000</v>
      </c>
      <c r="F60" s="116">
        <v>1400000</v>
      </c>
      <c r="G60" s="116"/>
      <c r="H60" s="116"/>
      <c r="I60" s="114"/>
      <c r="J60" s="114"/>
      <c r="K60" s="114"/>
      <c r="L60" s="114"/>
      <c r="M60" s="115"/>
      <c r="N60" s="115"/>
    </row>
    <row r="61" spans="1:14" ht="19.5" customHeight="1" x14ac:dyDescent="0.2">
      <c r="A61" s="180">
        <v>41</v>
      </c>
      <c r="B61" s="186" t="s">
        <v>328</v>
      </c>
      <c r="C61" s="116"/>
      <c r="D61" s="116"/>
      <c r="E61" s="116"/>
      <c r="F61" s="116"/>
      <c r="G61" s="116"/>
      <c r="H61" s="116"/>
      <c r="I61" s="114"/>
      <c r="J61" s="114"/>
      <c r="K61" s="114"/>
      <c r="L61" s="114"/>
      <c r="M61" s="115"/>
      <c r="N61" s="115"/>
    </row>
    <row r="62" spans="1:14" x14ac:dyDescent="0.2">
      <c r="A62" s="180"/>
      <c r="B62" s="186" t="s">
        <v>5</v>
      </c>
      <c r="C62" s="116"/>
      <c r="D62" s="116"/>
      <c r="E62" s="116"/>
      <c r="F62" s="116"/>
      <c r="G62" s="116"/>
      <c r="H62" s="116"/>
      <c r="I62" s="114"/>
      <c r="J62" s="114"/>
      <c r="K62" s="114"/>
      <c r="L62" s="114"/>
      <c r="M62" s="115"/>
      <c r="N62" s="115"/>
    </row>
    <row r="63" spans="1:14" ht="42.75" customHeight="1" x14ac:dyDescent="0.2">
      <c r="A63" s="180">
        <v>42</v>
      </c>
      <c r="B63" s="186" t="s">
        <v>314</v>
      </c>
      <c r="C63" s="116"/>
      <c r="D63" s="116"/>
      <c r="E63" s="116"/>
      <c r="F63" s="116"/>
      <c r="G63" s="116"/>
      <c r="H63" s="116"/>
      <c r="I63" s="114"/>
      <c r="J63" s="114"/>
      <c r="K63" s="114"/>
      <c r="L63" s="114"/>
      <c r="M63" s="115"/>
      <c r="N63" s="115"/>
    </row>
    <row r="64" spans="1:14" ht="20.25" customHeight="1" x14ac:dyDescent="0.2">
      <c r="A64" s="180">
        <v>43</v>
      </c>
      <c r="B64" s="186" t="s">
        <v>329</v>
      </c>
      <c r="C64" s="116"/>
      <c r="D64" s="116"/>
      <c r="E64" s="116"/>
      <c r="F64" s="116"/>
      <c r="G64" s="116"/>
      <c r="H64" s="116"/>
      <c r="I64" s="114"/>
      <c r="J64" s="114"/>
      <c r="K64" s="114"/>
      <c r="L64" s="114"/>
      <c r="M64" s="115"/>
      <c r="N64" s="115"/>
    </row>
    <row r="65" spans="1:14" x14ac:dyDescent="0.2">
      <c r="A65" s="180"/>
      <c r="B65" s="186" t="s">
        <v>5</v>
      </c>
      <c r="C65" s="116"/>
      <c r="D65" s="116"/>
      <c r="E65" s="116"/>
      <c r="F65" s="116"/>
      <c r="G65" s="116"/>
      <c r="H65" s="116"/>
      <c r="I65" s="114"/>
      <c r="J65" s="114"/>
      <c r="K65" s="114"/>
      <c r="L65" s="114"/>
      <c r="M65" s="115"/>
      <c r="N65" s="115"/>
    </row>
    <row r="66" spans="1:14" ht="49.5" customHeight="1" x14ac:dyDescent="0.2">
      <c r="A66" s="180">
        <v>44</v>
      </c>
      <c r="B66" s="186" t="s">
        <v>314</v>
      </c>
      <c r="C66" s="116"/>
      <c r="D66" s="116"/>
      <c r="E66" s="116"/>
      <c r="F66" s="116"/>
      <c r="G66" s="116"/>
      <c r="H66" s="116"/>
      <c r="I66" s="114"/>
      <c r="J66" s="114"/>
      <c r="K66" s="114"/>
      <c r="L66" s="114"/>
      <c r="M66" s="115"/>
      <c r="N66" s="115"/>
    </row>
    <row r="67" spans="1:14" x14ac:dyDescent="0.2">
      <c r="A67" s="180">
        <v>45</v>
      </c>
      <c r="B67" s="186" t="s">
        <v>359</v>
      </c>
      <c r="C67" s="116"/>
      <c r="D67" s="116"/>
      <c r="E67" s="116"/>
      <c r="F67" s="116"/>
      <c r="G67" s="116"/>
      <c r="H67" s="116"/>
      <c r="I67" s="114"/>
      <c r="J67" s="114"/>
      <c r="K67" s="114"/>
      <c r="L67" s="114"/>
      <c r="M67" s="114"/>
      <c r="N67" s="114"/>
    </row>
    <row r="68" spans="1:14" x14ac:dyDescent="0.2">
      <c r="A68" s="180">
        <v>46</v>
      </c>
      <c r="B68" s="186" t="s">
        <v>330</v>
      </c>
      <c r="C68" s="116"/>
      <c r="D68" s="116"/>
      <c r="E68" s="116"/>
      <c r="F68" s="116"/>
      <c r="G68" s="116"/>
      <c r="H68" s="116"/>
      <c r="I68" s="114"/>
      <c r="J68" s="114"/>
      <c r="K68" s="114"/>
      <c r="L68" s="114"/>
      <c r="M68" s="114"/>
      <c r="N68" s="114"/>
    </row>
    <row r="69" spans="1:14" x14ac:dyDescent="0.2">
      <c r="A69" s="180"/>
      <c r="B69" s="186" t="s">
        <v>5</v>
      </c>
      <c r="C69" s="116"/>
      <c r="D69" s="116"/>
      <c r="E69" s="116"/>
      <c r="F69" s="116"/>
      <c r="G69" s="116"/>
      <c r="H69" s="116"/>
      <c r="I69" s="114"/>
      <c r="J69" s="114"/>
      <c r="K69" s="114"/>
      <c r="L69" s="114"/>
      <c r="M69" s="114"/>
      <c r="N69" s="114"/>
    </row>
    <row r="70" spans="1:14" x14ac:dyDescent="0.2">
      <c r="A70" s="180">
        <v>47</v>
      </c>
      <c r="B70" s="186" t="s">
        <v>331</v>
      </c>
      <c r="C70" s="116"/>
      <c r="D70" s="116"/>
      <c r="E70" s="116"/>
      <c r="F70" s="116"/>
      <c r="G70" s="116"/>
      <c r="H70" s="116"/>
      <c r="I70" s="114"/>
      <c r="J70" s="114"/>
      <c r="K70" s="114"/>
      <c r="L70" s="114"/>
      <c r="M70" s="114"/>
      <c r="N70" s="114"/>
    </row>
    <row r="71" spans="1:14" x14ac:dyDescent="0.2">
      <c r="A71" s="180">
        <v>48</v>
      </c>
      <c r="B71" s="186" t="s">
        <v>332</v>
      </c>
      <c r="C71" s="116"/>
      <c r="D71" s="116"/>
      <c r="E71" s="116"/>
      <c r="F71" s="116"/>
      <c r="G71" s="116"/>
      <c r="H71" s="116"/>
      <c r="I71" s="114"/>
      <c r="J71" s="114"/>
      <c r="K71" s="114"/>
      <c r="L71" s="114"/>
      <c r="M71" s="114"/>
      <c r="N71" s="114"/>
    </row>
    <row r="72" spans="1:14" x14ac:dyDescent="0.2">
      <c r="A72" s="180">
        <v>49</v>
      </c>
      <c r="B72" s="186" t="s">
        <v>333</v>
      </c>
      <c r="C72" s="115">
        <f t="shared" ref="C72:N72" si="6">SUM(C56/C6*100)</f>
        <v>15.564821826767522</v>
      </c>
      <c r="D72" s="115">
        <f t="shared" si="6"/>
        <v>21.241221303669956</v>
      </c>
      <c r="E72" s="115">
        <f t="shared" si="6"/>
        <v>27.58929146662587</v>
      </c>
      <c r="F72" s="115">
        <f t="shared" si="6"/>
        <v>38.968529338213635</v>
      </c>
      <c r="G72" s="115">
        <f t="shared" si="6"/>
        <v>42.582594048378702</v>
      </c>
      <c r="H72" s="115">
        <f t="shared" si="6"/>
        <v>33.192348837209302</v>
      </c>
      <c r="I72" s="115">
        <f t="shared" si="6"/>
        <v>24.318563706563705</v>
      </c>
      <c r="J72" s="115">
        <f t="shared" si="6"/>
        <v>15.359306930693069</v>
      </c>
      <c r="K72" s="115">
        <f t="shared" si="6"/>
        <v>10.034593195266272</v>
      </c>
      <c r="L72" s="115">
        <f t="shared" si="6"/>
        <v>5.12039201183432</v>
      </c>
      <c r="M72" s="115">
        <f t="shared" si="6"/>
        <v>2.7661143270622288</v>
      </c>
      <c r="N72" s="115">
        <f t="shared" si="6"/>
        <v>0</v>
      </c>
    </row>
    <row r="73" spans="1:14" ht="21" customHeight="1" x14ac:dyDescent="0.2">
      <c r="A73" s="180">
        <v>50</v>
      </c>
      <c r="B73" s="186" t="s">
        <v>334</v>
      </c>
      <c r="C73" s="115">
        <v>15.56</v>
      </c>
      <c r="D73" s="115">
        <v>21.24</v>
      </c>
      <c r="E73" s="115">
        <v>24.13</v>
      </c>
      <c r="F73" s="115">
        <v>28.96</v>
      </c>
      <c r="G73" s="115">
        <v>37.74</v>
      </c>
      <c r="H73" s="115">
        <v>30.49</v>
      </c>
      <c r="I73" s="114">
        <v>21.08</v>
      </c>
      <c r="J73" s="114">
        <v>12.17</v>
      </c>
      <c r="K73" s="114">
        <v>3.47</v>
      </c>
      <c r="L73" s="114">
        <v>3.47</v>
      </c>
      <c r="M73" s="114">
        <v>3.47</v>
      </c>
      <c r="N73" s="114">
        <v>3.47</v>
      </c>
    </row>
    <row r="74" spans="1:14" ht="30.75" customHeight="1" x14ac:dyDescent="0.2">
      <c r="A74" s="180">
        <v>51</v>
      </c>
      <c r="B74" s="186" t="s">
        <v>335</v>
      </c>
      <c r="C74" s="115">
        <v>53.47</v>
      </c>
      <c r="D74" s="115">
        <v>72.7</v>
      </c>
      <c r="E74" s="115">
        <v>110.27</v>
      </c>
      <c r="F74" s="115">
        <v>161.94999999999999</v>
      </c>
      <c r="G74" s="115">
        <v>133.1</v>
      </c>
      <c r="H74" s="115">
        <v>116</v>
      </c>
      <c r="I74" s="114">
        <v>79.84</v>
      </c>
      <c r="J74" s="115">
        <v>45.52</v>
      </c>
      <c r="K74" s="115">
        <v>12.92</v>
      </c>
      <c r="L74" s="115">
        <v>12.92</v>
      </c>
      <c r="M74" s="115">
        <v>12.92</v>
      </c>
      <c r="N74" s="115">
        <v>12.92</v>
      </c>
    </row>
    <row r="75" spans="1:14" ht="43.5" customHeight="1" x14ac:dyDescent="0.2">
      <c r="A75" s="180">
        <v>52</v>
      </c>
      <c r="B75" s="186" t="s">
        <v>336</v>
      </c>
      <c r="C75" s="115">
        <v>53.47</v>
      </c>
      <c r="D75" s="115">
        <v>72.7</v>
      </c>
      <c r="E75" s="115">
        <v>92</v>
      </c>
      <c r="F75" s="115">
        <v>120.18</v>
      </c>
      <c r="G75" s="115">
        <v>133.1</v>
      </c>
      <c r="H75" s="115">
        <v>116</v>
      </c>
      <c r="I75" s="114">
        <v>79.84</v>
      </c>
      <c r="J75" s="114">
        <v>45.52</v>
      </c>
      <c r="K75" s="114">
        <v>12.92</v>
      </c>
      <c r="L75" s="114">
        <v>12.92</v>
      </c>
      <c r="M75" s="114">
        <v>12.92</v>
      </c>
      <c r="N75" s="114">
        <v>12.92</v>
      </c>
    </row>
    <row r="76" spans="1:14" x14ac:dyDescent="0.2">
      <c r="A76" s="180">
        <v>53</v>
      </c>
      <c r="B76" s="182" t="s">
        <v>360</v>
      </c>
      <c r="C76" s="115">
        <f t="shared" ref="C76:N76" si="7">SUM(C78)</f>
        <v>1042747.07</v>
      </c>
      <c r="D76" s="115">
        <f t="shared" si="7"/>
        <v>875901</v>
      </c>
      <c r="E76" s="115">
        <f t="shared" si="7"/>
        <v>1001000</v>
      </c>
      <c r="F76" s="115">
        <f t="shared" si="7"/>
        <v>1333585</v>
      </c>
      <c r="G76" s="115">
        <f t="shared" si="7"/>
        <v>1051879</v>
      </c>
      <c r="H76" s="115">
        <f t="shared" si="7"/>
        <v>1160000</v>
      </c>
      <c r="I76" s="115">
        <f t="shared" si="7"/>
        <v>1295254</v>
      </c>
      <c r="J76" s="115">
        <f t="shared" si="7"/>
        <v>1251536</v>
      </c>
      <c r="K76" s="115">
        <f t="shared" si="7"/>
        <v>724881</v>
      </c>
      <c r="L76" s="115">
        <f t="shared" si="7"/>
        <v>720400</v>
      </c>
      <c r="M76" s="115">
        <f t="shared" si="7"/>
        <v>356000</v>
      </c>
      <c r="N76" s="115">
        <f t="shared" si="7"/>
        <v>407277</v>
      </c>
    </row>
    <row r="77" spans="1:14" ht="24" customHeight="1" x14ac:dyDescent="0.2">
      <c r="A77" s="180"/>
      <c r="B77" s="186" t="s">
        <v>337</v>
      </c>
      <c r="C77" s="115"/>
      <c r="D77" s="115"/>
      <c r="E77" s="115"/>
      <c r="F77" s="115"/>
      <c r="G77" s="115"/>
      <c r="H77" s="115"/>
      <c r="I77" s="114"/>
      <c r="J77" s="114"/>
      <c r="K77" s="114"/>
      <c r="L77" s="115"/>
      <c r="M77" s="115"/>
      <c r="N77" s="115"/>
    </row>
    <row r="78" spans="1:14" ht="17.25" customHeight="1" x14ac:dyDescent="0.2">
      <c r="A78" s="180">
        <v>54</v>
      </c>
      <c r="B78" s="186" t="s">
        <v>338</v>
      </c>
      <c r="C78" s="116">
        <v>1042747.07</v>
      </c>
      <c r="D78" s="116">
        <v>875901</v>
      </c>
      <c r="E78" s="116">
        <v>1001000</v>
      </c>
      <c r="F78" s="116">
        <v>1333585</v>
      </c>
      <c r="G78" s="116">
        <v>1051879</v>
      </c>
      <c r="H78" s="116">
        <v>1160000</v>
      </c>
      <c r="I78" s="116">
        <v>1295254</v>
      </c>
      <c r="J78" s="116">
        <v>1251536</v>
      </c>
      <c r="K78" s="116">
        <v>724881</v>
      </c>
      <c r="L78" s="115">
        <v>720400</v>
      </c>
      <c r="M78" s="115">
        <v>356000</v>
      </c>
      <c r="N78" s="115">
        <v>407277</v>
      </c>
    </row>
    <row r="79" spans="1:14" x14ac:dyDescent="0.2">
      <c r="A79" s="180"/>
      <c r="B79" s="186" t="s">
        <v>5</v>
      </c>
      <c r="C79" s="116"/>
      <c r="D79" s="116"/>
      <c r="E79" s="116"/>
      <c r="F79" s="116"/>
      <c r="G79" s="116"/>
      <c r="H79" s="116"/>
      <c r="I79" s="114"/>
      <c r="J79" s="114"/>
      <c r="K79" s="114"/>
      <c r="L79" s="115"/>
      <c r="M79" s="115"/>
      <c r="N79" s="115"/>
    </row>
    <row r="80" spans="1:14" ht="45" customHeight="1" x14ac:dyDescent="0.2">
      <c r="A80" s="180">
        <v>55</v>
      </c>
      <c r="B80" s="186" t="s">
        <v>314</v>
      </c>
      <c r="C80" s="116"/>
      <c r="D80" s="116"/>
      <c r="E80" s="116"/>
      <c r="F80" s="116"/>
      <c r="G80" s="116"/>
      <c r="H80" s="197"/>
      <c r="I80" s="114"/>
      <c r="J80" s="114"/>
      <c r="K80" s="114"/>
      <c r="L80" s="114"/>
      <c r="M80" s="114"/>
      <c r="N80" s="114"/>
    </row>
    <row r="81" spans="1:14" x14ac:dyDescent="0.2">
      <c r="A81" s="180">
        <v>56</v>
      </c>
      <c r="B81" s="186" t="s">
        <v>339</v>
      </c>
      <c r="C81" s="116"/>
      <c r="D81" s="116"/>
      <c r="E81" s="116"/>
      <c r="F81" s="116"/>
      <c r="G81" s="116"/>
      <c r="H81" s="197"/>
      <c r="I81" s="114"/>
      <c r="J81" s="114"/>
      <c r="K81" s="114"/>
      <c r="L81" s="114"/>
      <c r="M81" s="114"/>
      <c r="N81" s="114"/>
    </row>
    <row r="82" spans="1:14" x14ac:dyDescent="0.2">
      <c r="A82" s="180"/>
      <c r="B82" s="186" t="s">
        <v>5</v>
      </c>
      <c r="C82" s="116"/>
      <c r="D82" s="116"/>
      <c r="E82" s="116"/>
      <c r="F82" s="116"/>
      <c r="G82" s="116"/>
      <c r="H82" s="197"/>
      <c r="I82" s="114"/>
      <c r="J82" s="114"/>
      <c r="K82" s="114"/>
      <c r="L82" s="114"/>
      <c r="M82" s="114"/>
      <c r="N82" s="114"/>
    </row>
    <row r="83" spans="1:14" ht="42.75" customHeight="1" x14ac:dyDescent="0.2">
      <c r="A83" s="180">
        <v>57</v>
      </c>
      <c r="B83" s="186" t="s">
        <v>314</v>
      </c>
      <c r="C83" s="116"/>
      <c r="D83" s="116"/>
      <c r="E83" s="116"/>
      <c r="F83" s="116"/>
      <c r="G83" s="116"/>
      <c r="H83" s="197"/>
      <c r="I83" s="114"/>
      <c r="J83" s="114"/>
      <c r="K83" s="114"/>
      <c r="L83" s="114"/>
      <c r="M83" s="114"/>
      <c r="N83" s="114"/>
    </row>
    <row r="84" spans="1:14" x14ac:dyDescent="0.2">
      <c r="A84" s="180">
        <v>58</v>
      </c>
      <c r="B84" s="186" t="s">
        <v>340</v>
      </c>
      <c r="C84" s="116"/>
      <c r="D84" s="116"/>
      <c r="E84" s="116"/>
      <c r="F84" s="116"/>
      <c r="G84" s="116"/>
      <c r="H84" s="197"/>
      <c r="I84" s="114"/>
      <c r="J84" s="114"/>
      <c r="K84" s="114"/>
      <c r="L84" s="114"/>
      <c r="M84" s="114"/>
      <c r="N84" s="114"/>
    </row>
    <row r="85" spans="1:14" x14ac:dyDescent="0.2">
      <c r="A85" s="180"/>
      <c r="B85" s="186" t="s">
        <v>5</v>
      </c>
      <c r="C85" s="116"/>
      <c r="D85" s="116"/>
      <c r="E85" s="116"/>
      <c r="F85" s="116"/>
      <c r="G85" s="116"/>
      <c r="H85" s="197"/>
      <c r="I85" s="114"/>
      <c r="J85" s="114"/>
      <c r="K85" s="114"/>
      <c r="L85" s="114"/>
      <c r="M85" s="114"/>
      <c r="N85" s="114"/>
    </row>
    <row r="86" spans="1:14" ht="43.5" customHeight="1" x14ac:dyDescent="0.2">
      <c r="A86" s="180">
        <v>59</v>
      </c>
      <c r="B86" s="186" t="s">
        <v>314</v>
      </c>
      <c r="C86" s="116"/>
      <c r="D86" s="116"/>
      <c r="E86" s="116"/>
      <c r="F86" s="116"/>
      <c r="G86" s="116"/>
      <c r="H86" s="197"/>
      <c r="I86" s="114"/>
      <c r="J86" s="114"/>
      <c r="K86" s="114"/>
      <c r="L86" s="114"/>
      <c r="M86" s="114"/>
      <c r="N86" s="114"/>
    </row>
    <row r="87" spans="1:14" ht="24.75" customHeight="1" x14ac:dyDescent="0.2">
      <c r="A87" s="180">
        <v>60</v>
      </c>
      <c r="B87" s="186" t="s">
        <v>361</v>
      </c>
      <c r="C87" s="116"/>
      <c r="D87" s="116"/>
      <c r="E87" s="116"/>
      <c r="F87" s="116"/>
      <c r="G87" s="116"/>
      <c r="H87" s="197"/>
      <c r="I87" s="115"/>
      <c r="J87" s="115"/>
      <c r="K87" s="115"/>
      <c r="L87" s="114"/>
      <c r="M87" s="114"/>
      <c r="N87" s="114"/>
    </row>
    <row r="88" spans="1:14" ht="21" customHeight="1" x14ac:dyDescent="0.2">
      <c r="A88" s="180">
        <v>61</v>
      </c>
      <c r="B88" s="186" t="s">
        <v>341</v>
      </c>
      <c r="C88" s="116">
        <f>SUM(C76/C6*100)</f>
        <v>9.1185087665602715</v>
      </c>
      <c r="D88" s="116">
        <f>SUM(D76/D6*100)</f>
        <v>6.3885584032750469</v>
      </c>
      <c r="E88" s="116">
        <v>6.79</v>
      </c>
      <c r="F88" s="116">
        <f>SUM(F76/F6*100)</f>
        <v>8.7062901989448207</v>
      </c>
      <c r="G88" s="116">
        <f>SUM(G76/G6*100)</f>
        <v>8.5450847721989582</v>
      </c>
      <c r="H88" s="116">
        <f>SUM(H76/H6*100)</f>
        <v>8.9922480620155039</v>
      </c>
      <c r="I88" s="116">
        <f>SUM(I76/I6*100)</f>
        <v>10.001961389961391</v>
      </c>
      <c r="J88" s="116">
        <f>SUM(J76/J6*100)</f>
        <v>9.5318811881188115</v>
      </c>
      <c r="K88" s="116">
        <v>5.41</v>
      </c>
      <c r="L88" s="116">
        <v>5.33</v>
      </c>
      <c r="M88" s="116">
        <v>2.58</v>
      </c>
      <c r="N88" s="116">
        <v>2.91</v>
      </c>
    </row>
    <row r="89" spans="1:14" ht="29.25" customHeight="1" x14ac:dyDescent="0.2">
      <c r="A89" s="180">
        <v>62</v>
      </c>
      <c r="B89" s="186" t="s">
        <v>342</v>
      </c>
      <c r="C89" s="116">
        <v>9.1199999999999992</v>
      </c>
      <c r="D89" s="116">
        <v>6.39</v>
      </c>
      <c r="E89" s="116">
        <v>6.79</v>
      </c>
      <c r="F89" s="116">
        <v>8</v>
      </c>
      <c r="G89" s="116">
        <v>11.35</v>
      </c>
      <c r="H89" s="197">
        <v>10.66</v>
      </c>
      <c r="I89" s="114">
        <v>10</v>
      </c>
      <c r="J89" s="114">
        <v>10</v>
      </c>
      <c r="K89" s="114">
        <v>10</v>
      </c>
      <c r="L89" s="114">
        <v>10</v>
      </c>
      <c r="M89" s="114">
        <v>10</v>
      </c>
      <c r="N89" s="114">
        <v>10</v>
      </c>
    </row>
    <row r="90" spans="1:14" ht="33.75" customHeight="1" x14ac:dyDescent="0.2">
      <c r="A90" s="180">
        <v>63</v>
      </c>
      <c r="B90" s="186" t="s">
        <v>343</v>
      </c>
      <c r="C90" s="116">
        <f>SUM(C76/C10*100)</f>
        <v>31.325644622143017</v>
      </c>
      <c r="D90" s="116">
        <v>21.86</v>
      </c>
      <c r="E90" s="116">
        <v>25.89</v>
      </c>
      <c r="F90" s="116">
        <f>SUM(F76/F10*100)</f>
        <v>39.789539136119288</v>
      </c>
      <c r="G90" s="116">
        <f t="shared" ref="G90:L90" si="8">SUM(G76/G10*100)</f>
        <v>30.137208835916685</v>
      </c>
      <c r="H90" s="116">
        <f t="shared" si="8"/>
        <v>34.83483483483483</v>
      </c>
      <c r="I90" s="116">
        <f t="shared" si="8"/>
        <v>37.872923976608185</v>
      </c>
      <c r="J90" s="116">
        <f t="shared" si="8"/>
        <v>35.656296296296297</v>
      </c>
      <c r="K90" s="116">
        <f t="shared" si="8"/>
        <v>20.135583333333333</v>
      </c>
      <c r="L90" s="116">
        <f t="shared" si="8"/>
        <v>19.736986301369864</v>
      </c>
      <c r="M90" s="116">
        <v>0</v>
      </c>
      <c r="N90" s="116">
        <v>0</v>
      </c>
    </row>
    <row r="91" spans="1:14" ht="42" customHeight="1" x14ac:dyDescent="0.2">
      <c r="A91" s="180">
        <v>64</v>
      </c>
      <c r="B91" s="186" t="s">
        <v>344</v>
      </c>
      <c r="C91" s="116">
        <v>31.33</v>
      </c>
      <c r="D91" s="116">
        <v>21.86</v>
      </c>
      <c r="E91" s="116">
        <v>25.89</v>
      </c>
      <c r="F91" s="116">
        <f>SUM(F77/F11*100)</f>
        <v>0</v>
      </c>
      <c r="G91" s="116">
        <f t="shared" ref="G91:L91" si="9">SUM(G77/G11*100)</f>
        <v>0</v>
      </c>
      <c r="H91" s="116">
        <f t="shared" si="9"/>
        <v>0</v>
      </c>
      <c r="I91" s="116">
        <f t="shared" si="9"/>
        <v>0</v>
      </c>
      <c r="J91" s="116">
        <f t="shared" si="9"/>
        <v>0</v>
      </c>
      <c r="K91" s="116">
        <f t="shared" si="9"/>
        <v>0</v>
      </c>
      <c r="L91" s="116">
        <f t="shared" si="9"/>
        <v>0</v>
      </c>
      <c r="M91" s="116">
        <v>0</v>
      </c>
      <c r="N91" s="116">
        <v>0</v>
      </c>
    </row>
    <row r="92" spans="1:14" ht="34.5" customHeight="1" x14ac:dyDescent="0.2">
      <c r="A92" s="180">
        <v>66</v>
      </c>
      <c r="B92" s="186" t="s">
        <v>345</v>
      </c>
      <c r="C92" s="116">
        <f t="shared" ref="C92:N92" si="10">SUM(C8-C19)</f>
        <v>1964443</v>
      </c>
      <c r="D92" s="116">
        <f t="shared" si="10"/>
        <v>1616595</v>
      </c>
      <c r="E92" s="116">
        <f t="shared" si="10"/>
        <v>1055839.6400000006</v>
      </c>
      <c r="F92" s="116">
        <f t="shared" si="10"/>
        <v>1093738</v>
      </c>
      <c r="G92" s="116">
        <f t="shared" si="10"/>
        <v>1514387</v>
      </c>
      <c r="H92" s="197">
        <f t="shared" si="10"/>
        <v>1677432</v>
      </c>
      <c r="I92" s="197">
        <f t="shared" si="10"/>
        <v>1949568</v>
      </c>
      <c r="J92" s="116">
        <f t="shared" si="10"/>
        <v>2030000</v>
      </c>
      <c r="K92" s="116">
        <f t="shared" si="10"/>
        <v>2020000</v>
      </c>
      <c r="L92" s="115">
        <f t="shared" si="10"/>
        <v>1797408</v>
      </c>
      <c r="M92" s="115">
        <f t="shared" si="10"/>
        <v>1674000</v>
      </c>
      <c r="N92" s="115">
        <f t="shared" si="10"/>
        <v>1175000</v>
      </c>
    </row>
    <row r="93" spans="1:14" x14ac:dyDescent="0.2">
      <c r="A93" s="198"/>
      <c r="I93" s="179"/>
      <c r="J93" s="179"/>
      <c r="K93" s="179"/>
    </row>
    <row r="94" spans="1:14" x14ac:dyDescent="0.2">
      <c r="A94" s="199" t="s">
        <v>362</v>
      </c>
      <c r="I94" s="179"/>
      <c r="J94" s="179"/>
      <c r="K94" s="179"/>
    </row>
    <row r="95" spans="1:14" x14ac:dyDescent="0.2">
      <c r="A95" s="429" t="s">
        <v>363</v>
      </c>
      <c r="B95" s="430"/>
      <c r="C95" s="430"/>
      <c r="D95" s="430"/>
      <c r="E95" s="430"/>
      <c r="F95" s="430"/>
      <c r="G95" s="430"/>
      <c r="H95" s="430"/>
      <c r="I95" s="179"/>
      <c r="J95" s="179"/>
      <c r="K95" s="179"/>
    </row>
    <row r="96" spans="1:14" x14ac:dyDescent="0.2">
      <c r="A96" s="199" t="s">
        <v>364</v>
      </c>
      <c r="I96" s="179"/>
      <c r="J96" s="179"/>
      <c r="K96" s="179"/>
    </row>
    <row r="97" spans="1:11" x14ac:dyDescent="0.2">
      <c r="A97" s="429" t="s">
        <v>365</v>
      </c>
      <c r="B97" s="430"/>
      <c r="C97" s="430"/>
      <c r="D97" s="430"/>
      <c r="E97" s="430"/>
      <c r="F97" s="430"/>
      <c r="G97" s="430"/>
      <c r="H97" s="430"/>
      <c r="I97" s="179"/>
      <c r="J97" s="179"/>
      <c r="K97" s="179"/>
    </row>
    <row r="98" spans="1:11" x14ac:dyDescent="0.2">
      <c r="A98" s="200"/>
      <c r="I98" s="179"/>
      <c r="J98" s="179"/>
      <c r="K98" s="179"/>
    </row>
  </sheetData>
  <mergeCells count="5">
    <mergeCell ref="A95:H95"/>
    <mergeCell ref="A97:H97"/>
    <mergeCell ref="A3:A4"/>
    <mergeCell ref="B3:B4"/>
    <mergeCell ref="D3:H3"/>
  </mergeCells>
  <phoneticPr fontId="1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topLeftCell="A73" zoomScaleNormal="100" workbookViewId="0">
      <selection activeCell="G65" sqref="G65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23.85546875" style="1" customWidth="1"/>
    <col min="4" max="4" width="10" style="1" customWidth="1"/>
    <col min="5" max="5" width="9.85546875" style="1" customWidth="1"/>
    <col min="6" max="6" width="9" style="1" customWidth="1"/>
    <col min="7" max="7" width="9.5703125" style="1" customWidth="1"/>
    <col min="8" max="8" width="9.42578125" style="1" customWidth="1"/>
    <col min="9" max="9" width="8.85546875" style="1" customWidth="1"/>
    <col min="10" max="10" width="9.42578125" style="1" customWidth="1"/>
    <col min="11" max="11" width="7.42578125" style="1" customWidth="1"/>
    <col min="12" max="12" width="5.42578125" style="1" customWidth="1"/>
    <col min="13" max="13" width="7.28515625" style="1" customWidth="1"/>
    <col min="14" max="14" width="9.7109375" style="1" customWidth="1"/>
    <col min="15" max="15" width="10" customWidth="1"/>
    <col min="16" max="16" width="10.140625" customWidth="1"/>
    <col min="17" max="17" width="5.5703125" customWidth="1"/>
  </cols>
  <sheetData>
    <row r="1" spans="1:17" ht="18" x14ac:dyDescent="0.2">
      <c r="A1" s="331" t="s">
        <v>427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6.75" customHeight="1" x14ac:dyDescent="0.2">
      <c r="A2" s="2"/>
      <c r="B2" s="2"/>
      <c r="C2" s="2"/>
      <c r="D2" s="2"/>
      <c r="E2" s="2"/>
      <c r="F2" s="2"/>
      <c r="G2" s="2"/>
    </row>
    <row r="3" spans="1:17" ht="3" hidden="1" customHeight="1" x14ac:dyDescent="0.2">
      <c r="A3" s="14"/>
      <c r="B3" s="14"/>
      <c r="C3" s="14"/>
      <c r="D3" s="14"/>
      <c r="E3" s="14"/>
      <c r="H3" s="6"/>
      <c r="I3" s="6"/>
      <c r="J3" s="6"/>
      <c r="K3" s="6"/>
      <c r="L3" s="6"/>
      <c r="M3" s="6"/>
    </row>
    <row r="4" spans="1:17" s="47" customFormat="1" ht="18.75" customHeight="1" x14ac:dyDescent="0.2">
      <c r="A4" s="332" t="s">
        <v>1</v>
      </c>
      <c r="B4" s="332" t="s">
        <v>2</v>
      </c>
      <c r="C4" s="332" t="s">
        <v>9</v>
      </c>
      <c r="D4" s="332" t="s">
        <v>466</v>
      </c>
      <c r="E4" s="335" t="s">
        <v>81</v>
      </c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17" s="47" customFormat="1" x14ac:dyDescent="0.2">
      <c r="A5" s="333"/>
      <c r="B5" s="333"/>
      <c r="C5" s="333"/>
      <c r="D5" s="333"/>
      <c r="E5" s="332" t="s">
        <v>11</v>
      </c>
      <c r="F5" s="335" t="s">
        <v>81</v>
      </c>
      <c r="G5" s="336"/>
      <c r="H5" s="336"/>
      <c r="I5" s="336"/>
      <c r="J5" s="336"/>
      <c r="K5" s="336"/>
      <c r="L5" s="336"/>
      <c r="M5" s="344"/>
      <c r="N5" s="332" t="s">
        <v>12</v>
      </c>
      <c r="O5" s="339" t="s">
        <v>81</v>
      </c>
      <c r="P5" s="340"/>
      <c r="Q5" s="340"/>
    </row>
    <row r="6" spans="1:17" s="47" customFormat="1" ht="11.25" x14ac:dyDescent="0.2">
      <c r="A6" s="333"/>
      <c r="B6" s="333"/>
      <c r="C6" s="333"/>
      <c r="D6" s="333"/>
      <c r="E6" s="333"/>
      <c r="F6" s="333" t="s">
        <v>479</v>
      </c>
      <c r="G6" s="342" t="s">
        <v>298</v>
      </c>
      <c r="H6" s="343"/>
      <c r="I6" s="333" t="s">
        <v>480</v>
      </c>
      <c r="J6" s="333" t="s">
        <v>481</v>
      </c>
      <c r="K6" s="333" t="s">
        <v>482</v>
      </c>
      <c r="L6" s="333" t="s">
        <v>483</v>
      </c>
      <c r="M6" s="300"/>
      <c r="N6" s="333"/>
      <c r="O6" s="332" t="s">
        <v>60</v>
      </c>
      <c r="P6" s="302" t="s">
        <v>303</v>
      </c>
      <c r="Q6" s="345" t="s">
        <v>486</v>
      </c>
    </row>
    <row r="7" spans="1:17" s="47" customFormat="1" ht="91.5" customHeight="1" x14ac:dyDescent="0.2">
      <c r="A7" s="334"/>
      <c r="B7" s="334"/>
      <c r="C7" s="334"/>
      <c r="D7" s="334"/>
      <c r="E7" s="334"/>
      <c r="F7" s="337"/>
      <c r="G7" s="48" t="s">
        <v>82</v>
      </c>
      <c r="H7" s="48" t="s">
        <v>56</v>
      </c>
      <c r="I7" s="337"/>
      <c r="J7" s="337"/>
      <c r="K7" s="337"/>
      <c r="L7" s="337"/>
      <c r="M7" s="301" t="s">
        <v>484</v>
      </c>
      <c r="N7" s="334"/>
      <c r="O7" s="341"/>
      <c r="P7" s="56" t="s">
        <v>485</v>
      </c>
      <c r="Q7" s="346"/>
    </row>
    <row r="8" spans="1:17" s="15" customFormat="1" ht="9" customHeight="1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</row>
    <row r="9" spans="1:17" s="15" customFormat="1" ht="16.5" customHeight="1" x14ac:dyDescent="0.2">
      <c r="A9" s="137" t="s">
        <v>189</v>
      </c>
      <c r="B9" s="137"/>
      <c r="C9" s="137" t="s">
        <v>204</v>
      </c>
      <c r="D9" s="138">
        <f>SUM(D10:D12)</f>
        <v>4077310</v>
      </c>
      <c r="E9" s="138">
        <f>SUM(E10:E12)</f>
        <v>37310</v>
      </c>
      <c r="F9" s="138">
        <f t="shared" ref="F9:P9" si="0">SUM(F10:F12)</f>
        <v>37310</v>
      </c>
      <c r="G9" s="138">
        <f t="shared" si="0"/>
        <v>0</v>
      </c>
      <c r="H9" s="138">
        <f t="shared" si="0"/>
        <v>37310</v>
      </c>
      <c r="I9" s="138">
        <f t="shared" si="0"/>
        <v>0</v>
      </c>
      <c r="J9" s="138">
        <f t="shared" si="0"/>
        <v>0</v>
      </c>
      <c r="K9" s="138">
        <f t="shared" si="0"/>
        <v>0</v>
      </c>
      <c r="L9" s="138">
        <f t="shared" si="0"/>
        <v>0</v>
      </c>
      <c r="M9" s="138"/>
      <c r="N9" s="138">
        <f t="shared" si="0"/>
        <v>4040000</v>
      </c>
      <c r="O9" s="138">
        <f t="shared" si="0"/>
        <v>4040000</v>
      </c>
      <c r="P9" s="138">
        <f t="shared" si="0"/>
        <v>4000000</v>
      </c>
      <c r="Q9" s="140"/>
    </row>
    <row r="10" spans="1:17" s="15" customFormat="1" ht="37.5" customHeight="1" x14ac:dyDescent="0.2">
      <c r="A10" s="141"/>
      <c r="B10" s="141" t="s">
        <v>190</v>
      </c>
      <c r="C10" s="141" t="s">
        <v>205</v>
      </c>
      <c r="D10" s="142">
        <v>4055000</v>
      </c>
      <c r="E10" s="142">
        <v>15000</v>
      </c>
      <c r="F10" s="142">
        <v>15000</v>
      </c>
      <c r="G10" s="142"/>
      <c r="H10" s="142">
        <v>15000</v>
      </c>
      <c r="I10" s="142"/>
      <c r="J10" s="142"/>
      <c r="K10" s="142"/>
      <c r="L10" s="142"/>
      <c r="M10" s="142"/>
      <c r="N10" s="142">
        <v>4040000</v>
      </c>
      <c r="O10" s="143">
        <v>4040000</v>
      </c>
      <c r="P10" s="143">
        <v>4000000</v>
      </c>
      <c r="Q10" s="144"/>
    </row>
    <row r="11" spans="1:17" s="15" customFormat="1" ht="21" customHeight="1" x14ac:dyDescent="0.2">
      <c r="A11" s="141"/>
      <c r="B11" s="141" t="s">
        <v>206</v>
      </c>
      <c r="C11" s="141" t="s">
        <v>207</v>
      </c>
      <c r="D11" s="142">
        <v>2310</v>
      </c>
      <c r="E11" s="142">
        <v>2310</v>
      </c>
      <c r="F11" s="142">
        <v>2310</v>
      </c>
      <c r="G11" s="142"/>
      <c r="H11" s="142">
        <v>2310</v>
      </c>
      <c r="I11" s="142"/>
      <c r="J11" s="142"/>
      <c r="K11" s="142"/>
      <c r="L11" s="142"/>
      <c r="M11" s="142"/>
      <c r="N11" s="142"/>
      <c r="O11" s="144"/>
      <c r="P11" s="143"/>
      <c r="Q11" s="144"/>
    </row>
    <row r="12" spans="1:17" s="15" customFormat="1" ht="18" customHeight="1" x14ac:dyDescent="0.2">
      <c r="A12" s="141"/>
      <c r="B12" s="141" t="s">
        <v>208</v>
      </c>
      <c r="C12" s="141" t="s">
        <v>105</v>
      </c>
      <c r="D12" s="142">
        <v>20000</v>
      </c>
      <c r="E12" s="142">
        <v>20000</v>
      </c>
      <c r="F12" s="142">
        <v>20000</v>
      </c>
      <c r="G12" s="142"/>
      <c r="H12" s="142">
        <v>20000</v>
      </c>
      <c r="I12" s="142"/>
      <c r="J12" s="207"/>
      <c r="K12" s="142"/>
      <c r="L12" s="142"/>
      <c r="M12" s="142"/>
      <c r="N12" s="142"/>
      <c r="O12" s="144"/>
      <c r="P12" s="143"/>
      <c r="Q12" s="144"/>
    </row>
    <row r="13" spans="1:17" s="15" customFormat="1" ht="50.25" customHeight="1" x14ac:dyDescent="0.2">
      <c r="A13" s="137" t="s">
        <v>209</v>
      </c>
      <c r="B13" s="137"/>
      <c r="C13" s="137" t="s">
        <v>210</v>
      </c>
      <c r="D13" s="138">
        <f>SUM(D14)</f>
        <v>119000</v>
      </c>
      <c r="E13" s="138">
        <f>SUM(E14)</f>
        <v>119000</v>
      </c>
      <c r="F13" s="138">
        <v>0</v>
      </c>
      <c r="G13" s="138">
        <v>0</v>
      </c>
      <c r="H13" s="138">
        <f>SUM(H14)</f>
        <v>0</v>
      </c>
      <c r="I13" s="138">
        <f>SUM(I14)</f>
        <v>119000</v>
      </c>
      <c r="J13" s="138">
        <v>0</v>
      </c>
      <c r="K13" s="138"/>
      <c r="L13" s="138"/>
      <c r="M13" s="138"/>
      <c r="N13" s="138"/>
      <c r="O13" s="140"/>
      <c r="P13" s="139"/>
      <c r="Q13" s="140"/>
    </row>
    <row r="14" spans="1:17" s="15" customFormat="1" ht="18" customHeight="1" x14ac:dyDescent="0.2">
      <c r="A14" s="141"/>
      <c r="B14" s="141" t="s">
        <v>211</v>
      </c>
      <c r="C14" s="141" t="s">
        <v>212</v>
      </c>
      <c r="D14" s="142">
        <v>119000</v>
      </c>
      <c r="E14" s="142">
        <v>119000</v>
      </c>
      <c r="F14" s="142"/>
      <c r="G14" s="142"/>
      <c r="H14" s="142"/>
      <c r="I14" s="142">
        <v>119000</v>
      </c>
      <c r="J14" s="142"/>
      <c r="K14" s="142"/>
      <c r="L14" s="142"/>
      <c r="M14" s="142"/>
      <c r="N14" s="142"/>
      <c r="O14" s="143"/>
      <c r="P14" s="143"/>
      <c r="Q14" s="144"/>
    </row>
    <row r="15" spans="1:17" s="15" customFormat="1" ht="17.25" customHeight="1" x14ac:dyDescent="0.2">
      <c r="A15" s="137" t="s">
        <v>213</v>
      </c>
      <c r="B15" s="137"/>
      <c r="C15" s="137" t="s">
        <v>214</v>
      </c>
      <c r="D15" s="138">
        <f>SUM(D16:D19)</f>
        <v>926350</v>
      </c>
      <c r="E15" s="138">
        <f t="shared" ref="E15:P15" si="1">SUM(E16:E19)</f>
        <v>246350</v>
      </c>
      <c r="F15" s="138">
        <f t="shared" si="1"/>
        <v>165750</v>
      </c>
      <c r="G15" s="138">
        <f t="shared" si="1"/>
        <v>61450</v>
      </c>
      <c r="H15" s="138">
        <f t="shared" si="1"/>
        <v>104300</v>
      </c>
      <c r="I15" s="138">
        <f t="shared" si="1"/>
        <v>80000</v>
      </c>
      <c r="J15" s="138">
        <f t="shared" si="1"/>
        <v>600</v>
      </c>
      <c r="K15" s="138"/>
      <c r="L15" s="138"/>
      <c r="M15" s="138"/>
      <c r="N15" s="138">
        <f t="shared" si="1"/>
        <v>680000</v>
      </c>
      <c r="O15" s="138">
        <f t="shared" si="1"/>
        <v>680000</v>
      </c>
      <c r="P15" s="138">
        <f t="shared" si="1"/>
        <v>670000</v>
      </c>
      <c r="Q15" s="140"/>
    </row>
    <row r="16" spans="1:17" s="15" customFormat="1" ht="17.25" customHeight="1" x14ac:dyDescent="0.2">
      <c r="A16" s="141"/>
      <c r="B16" s="141" t="s">
        <v>215</v>
      </c>
      <c r="C16" s="141" t="s">
        <v>353</v>
      </c>
      <c r="D16" s="142">
        <v>12000</v>
      </c>
      <c r="E16" s="142">
        <v>12000</v>
      </c>
      <c r="F16" s="142">
        <v>12000</v>
      </c>
      <c r="G16" s="142">
        <v>0</v>
      </c>
      <c r="H16" s="142">
        <v>12000</v>
      </c>
      <c r="I16" s="142"/>
      <c r="J16" s="142"/>
      <c r="K16" s="142"/>
      <c r="L16" s="142"/>
      <c r="M16" s="142"/>
      <c r="N16" s="142"/>
      <c r="O16" s="143"/>
      <c r="P16" s="143"/>
      <c r="Q16" s="144"/>
    </row>
    <row r="17" spans="1:17" s="15" customFormat="1" ht="17.25" customHeight="1" x14ac:dyDescent="0.2">
      <c r="A17" s="141"/>
      <c r="B17" s="141" t="s">
        <v>380</v>
      </c>
      <c r="C17" s="141" t="s">
        <v>385</v>
      </c>
      <c r="D17" s="142">
        <v>800</v>
      </c>
      <c r="E17" s="142">
        <v>800</v>
      </c>
      <c r="F17" s="142">
        <v>800</v>
      </c>
      <c r="G17" s="142">
        <v>0</v>
      </c>
      <c r="H17" s="142">
        <v>800</v>
      </c>
      <c r="I17" s="142"/>
      <c r="J17" s="142"/>
      <c r="K17" s="142"/>
      <c r="L17" s="142"/>
      <c r="M17" s="142"/>
      <c r="N17" s="142"/>
      <c r="O17" s="143"/>
      <c r="P17" s="143"/>
      <c r="Q17" s="144"/>
    </row>
    <row r="18" spans="1:17" s="15" customFormat="1" ht="17.25" customHeight="1" x14ac:dyDescent="0.2">
      <c r="A18" s="141"/>
      <c r="B18" s="141" t="s">
        <v>216</v>
      </c>
      <c r="C18" s="141" t="s">
        <v>217</v>
      </c>
      <c r="D18" s="142">
        <v>10500</v>
      </c>
      <c r="E18" s="142">
        <v>10500</v>
      </c>
      <c r="F18" s="142">
        <v>10500</v>
      </c>
      <c r="G18" s="142">
        <v>0</v>
      </c>
      <c r="H18" s="142">
        <v>10500</v>
      </c>
      <c r="I18" s="142"/>
      <c r="J18" s="142"/>
      <c r="K18" s="142"/>
      <c r="L18" s="142"/>
      <c r="M18" s="142"/>
      <c r="N18" s="142">
        <v>0</v>
      </c>
      <c r="O18" s="143">
        <v>0</v>
      </c>
      <c r="P18" s="143"/>
      <c r="Q18" s="144"/>
    </row>
    <row r="19" spans="1:17" s="15" customFormat="1" ht="18.75" customHeight="1" x14ac:dyDescent="0.2">
      <c r="A19" s="141"/>
      <c r="B19" s="287" t="s">
        <v>218</v>
      </c>
      <c r="C19" s="287" t="s">
        <v>219</v>
      </c>
      <c r="D19" s="142">
        <v>903050</v>
      </c>
      <c r="E19" s="142">
        <v>223050</v>
      </c>
      <c r="F19" s="142">
        <v>142450</v>
      </c>
      <c r="G19" s="142">
        <v>61450</v>
      </c>
      <c r="H19" s="142">
        <v>81000</v>
      </c>
      <c r="I19" s="142">
        <v>80000</v>
      </c>
      <c r="J19" s="142">
        <v>600</v>
      </c>
      <c r="K19" s="142"/>
      <c r="L19" s="142"/>
      <c r="M19" s="142"/>
      <c r="N19" s="142">
        <v>680000</v>
      </c>
      <c r="O19" s="143">
        <v>680000</v>
      </c>
      <c r="P19" s="143">
        <v>670000</v>
      </c>
      <c r="Q19" s="144"/>
    </row>
    <row r="20" spans="1:17" s="15" customFormat="1" ht="25.5" customHeight="1" x14ac:dyDescent="0.2">
      <c r="A20" s="137" t="s">
        <v>106</v>
      </c>
      <c r="B20" s="137"/>
      <c r="C20" s="137" t="s">
        <v>107</v>
      </c>
      <c r="D20" s="138">
        <f>SUM(D21)</f>
        <v>118600</v>
      </c>
      <c r="E20" s="138">
        <f>SUM(E21)</f>
        <v>118600</v>
      </c>
      <c r="F20" s="138">
        <f>SUM(F21)</f>
        <v>118600</v>
      </c>
      <c r="G20" s="138">
        <f>SUM(G21)</f>
        <v>0</v>
      </c>
      <c r="H20" s="138">
        <f>SUM(H21)</f>
        <v>118600</v>
      </c>
      <c r="I20" s="138">
        <v>0</v>
      </c>
      <c r="J20" s="138">
        <v>0</v>
      </c>
      <c r="K20" s="138"/>
      <c r="L20" s="138"/>
      <c r="M20" s="138"/>
      <c r="N20" s="138"/>
      <c r="O20" s="139"/>
      <c r="P20" s="139"/>
      <c r="Q20" s="140"/>
    </row>
    <row r="21" spans="1:17" s="15" customFormat="1" ht="27" customHeight="1" x14ac:dyDescent="0.2">
      <c r="A21" s="137"/>
      <c r="B21" s="141" t="s">
        <v>220</v>
      </c>
      <c r="C21" s="141" t="s">
        <v>509</v>
      </c>
      <c r="D21" s="142">
        <v>118600</v>
      </c>
      <c r="E21" s="142">
        <v>118600</v>
      </c>
      <c r="F21" s="142">
        <v>118600</v>
      </c>
      <c r="G21" s="142"/>
      <c r="H21" s="142">
        <v>118600</v>
      </c>
      <c r="I21" s="138"/>
      <c r="J21" s="138"/>
      <c r="K21" s="138"/>
      <c r="L21" s="138"/>
      <c r="M21" s="138"/>
      <c r="N21" s="138"/>
      <c r="O21" s="139"/>
      <c r="P21" s="139"/>
      <c r="Q21" s="140"/>
    </row>
    <row r="22" spans="1:17" s="17" customFormat="1" ht="18.75" customHeight="1" x14ac:dyDescent="0.2">
      <c r="A22" s="137" t="s">
        <v>221</v>
      </c>
      <c r="B22" s="137"/>
      <c r="C22" s="137" t="s">
        <v>222</v>
      </c>
      <c r="D22" s="138">
        <f>SUM(D23:D24)</f>
        <v>2500</v>
      </c>
      <c r="E22" s="138">
        <f>SUM(E23:E24)</f>
        <v>2500</v>
      </c>
      <c r="F22" s="138">
        <f>SUM(F23:F24)</f>
        <v>2500</v>
      </c>
      <c r="G22" s="138">
        <f>SUM(G23:G24)</f>
        <v>0</v>
      </c>
      <c r="H22" s="138">
        <f>SUM(H23:H24)</f>
        <v>2500</v>
      </c>
      <c r="I22" s="138"/>
      <c r="J22" s="138"/>
      <c r="K22" s="138"/>
      <c r="L22" s="138"/>
      <c r="M22" s="138"/>
      <c r="N22" s="138"/>
      <c r="O22" s="139"/>
      <c r="P22" s="139"/>
      <c r="Q22" s="140"/>
    </row>
    <row r="23" spans="1:17" ht="18" customHeight="1" x14ac:dyDescent="0.2">
      <c r="A23" s="137"/>
      <c r="B23" s="141" t="s">
        <v>223</v>
      </c>
      <c r="C23" s="141" t="s">
        <v>224</v>
      </c>
      <c r="D23" s="142">
        <v>1500</v>
      </c>
      <c r="E23" s="142">
        <v>1500</v>
      </c>
      <c r="F23" s="142">
        <v>1500</v>
      </c>
      <c r="G23" s="142">
        <v>0</v>
      </c>
      <c r="H23" s="142">
        <v>1500</v>
      </c>
      <c r="I23" s="138"/>
      <c r="J23" s="138"/>
      <c r="K23" s="138"/>
      <c r="L23" s="138"/>
      <c r="M23" s="138"/>
      <c r="N23" s="138"/>
      <c r="O23" s="139"/>
      <c r="P23" s="139"/>
      <c r="Q23" s="140"/>
    </row>
    <row r="24" spans="1:17" ht="18.75" customHeight="1" x14ac:dyDescent="0.2">
      <c r="A24" s="137"/>
      <c r="B24" s="141" t="s">
        <v>225</v>
      </c>
      <c r="C24" s="141" t="s">
        <v>105</v>
      </c>
      <c r="D24" s="142">
        <v>1000</v>
      </c>
      <c r="E24" s="142">
        <v>1000</v>
      </c>
      <c r="F24" s="142">
        <v>1000</v>
      </c>
      <c r="G24" s="142">
        <v>0</v>
      </c>
      <c r="H24" s="142">
        <v>1000</v>
      </c>
      <c r="I24" s="138"/>
      <c r="J24" s="138"/>
      <c r="K24" s="138"/>
      <c r="L24" s="138"/>
      <c r="M24" s="138"/>
      <c r="N24" s="138"/>
      <c r="O24" s="139"/>
      <c r="P24" s="139"/>
      <c r="Q24" s="140"/>
    </row>
    <row r="25" spans="1:17" ht="19.5" customHeight="1" x14ac:dyDescent="0.2">
      <c r="A25" s="137" t="s">
        <v>226</v>
      </c>
      <c r="B25" s="137"/>
      <c r="C25" s="137" t="s">
        <v>227</v>
      </c>
      <c r="D25" s="138">
        <f t="shared" ref="D25:J25" si="2">SUM(D26:D30)</f>
        <v>1715951</v>
      </c>
      <c r="E25" s="138">
        <f t="shared" si="2"/>
        <v>1715951</v>
      </c>
      <c r="F25" s="138">
        <f t="shared" si="2"/>
        <v>1586851</v>
      </c>
      <c r="G25" s="138">
        <f t="shared" si="2"/>
        <v>1330151</v>
      </c>
      <c r="H25" s="138">
        <f t="shared" si="2"/>
        <v>256700</v>
      </c>
      <c r="I25" s="138">
        <f t="shared" si="2"/>
        <v>0</v>
      </c>
      <c r="J25" s="138">
        <f t="shared" si="2"/>
        <v>129100</v>
      </c>
      <c r="K25" s="138"/>
      <c r="L25" s="138"/>
      <c r="M25" s="138"/>
      <c r="N25" s="138"/>
      <c r="O25" s="140"/>
      <c r="P25" s="139"/>
      <c r="Q25" s="140"/>
    </row>
    <row r="26" spans="1:17" ht="17.25" customHeight="1" x14ac:dyDescent="0.2">
      <c r="A26" s="137"/>
      <c r="B26" s="141" t="s">
        <v>228</v>
      </c>
      <c r="C26" s="141" t="s">
        <v>229</v>
      </c>
      <c r="D26" s="142">
        <v>47151</v>
      </c>
      <c r="E26" s="142">
        <v>47151</v>
      </c>
      <c r="F26" s="142">
        <v>47151</v>
      </c>
      <c r="G26" s="142">
        <v>47151</v>
      </c>
      <c r="H26" s="138"/>
      <c r="I26" s="138"/>
      <c r="J26" s="138"/>
      <c r="K26" s="138"/>
      <c r="L26" s="138"/>
      <c r="M26" s="138"/>
      <c r="N26" s="138"/>
      <c r="O26" s="140"/>
      <c r="P26" s="139"/>
      <c r="Q26" s="140"/>
    </row>
    <row r="27" spans="1:17" ht="18.75" customHeight="1" x14ac:dyDescent="0.2">
      <c r="A27" s="137"/>
      <c r="B27" s="141" t="s">
        <v>230</v>
      </c>
      <c r="C27" s="141" t="s">
        <v>231</v>
      </c>
      <c r="D27" s="142">
        <v>117000</v>
      </c>
      <c r="E27" s="142">
        <v>117000</v>
      </c>
      <c r="F27" s="142">
        <v>4000</v>
      </c>
      <c r="G27" s="142">
        <v>0</v>
      </c>
      <c r="H27" s="142">
        <v>4000</v>
      </c>
      <c r="I27" s="142">
        <v>0</v>
      </c>
      <c r="J27" s="142">
        <v>113000</v>
      </c>
      <c r="K27" s="138"/>
      <c r="L27" s="138"/>
      <c r="M27" s="138"/>
      <c r="N27" s="138"/>
      <c r="O27" s="140"/>
      <c r="P27" s="139"/>
      <c r="Q27" s="140"/>
    </row>
    <row r="28" spans="1:17" ht="18" customHeight="1" x14ac:dyDescent="0.2">
      <c r="A28" s="137"/>
      <c r="B28" s="141" t="s">
        <v>232</v>
      </c>
      <c r="C28" s="141" t="s">
        <v>233</v>
      </c>
      <c r="D28" s="142">
        <v>1460200</v>
      </c>
      <c r="E28" s="142">
        <v>1460200</v>
      </c>
      <c r="F28" s="207">
        <f>SUM(G28+H28)</f>
        <v>1459700</v>
      </c>
      <c r="G28" s="207">
        <v>1263000</v>
      </c>
      <c r="H28" s="142">
        <v>196700</v>
      </c>
      <c r="I28" s="142">
        <v>0</v>
      </c>
      <c r="J28" s="142">
        <v>500</v>
      </c>
      <c r="K28" s="138"/>
      <c r="L28" s="138"/>
      <c r="M28" s="138"/>
      <c r="N28" s="138"/>
      <c r="O28" s="140"/>
      <c r="P28" s="139"/>
      <c r="Q28" s="140"/>
    </row>
    <row r="29" spans="1:17" ht="30" customHeight="1" x14ac:dyDescent="0.2">
      <c r="A29" s="137"/>
      <c r="B29" s="141" t="s">
        <v>234</v>
      </c>
      <c r="C29" s="141" t="s">
        <v>235</v>
      </c>
      <c r="D29" s="142">
        <v>30000</v>
      </c>
      <c r="E29" s="142">
        <v>30000</v>
      </c>
      <c r="F29" s="207">
        <v>30000</v>
      </c>
      <c r="G29" s="142">
        <v>0</v>
      </c>
      <c r="H29" s="142">
        <v>30000</v>
      </c>
      <c r="I29" s="138"/>
      <c r="J29" s="207">
        <v>0</v>
      </c>
      <c r="K29" s="138"/>
      <c r="L29" s="138"/>
      <c r="M29" s="138"/>
      <c r="N29" s="138"/>
      <c r="O29" s="140"/>
      <c r="P29" s="139"/>
      <c r="Q29" s="140"/>
    </row>
    <row r="30" spans="1:17" ht="18.75" customHeight="1" x14ac:dyDescent="0.2">
      <c r="A30" s="137"/>
      <c r="B30" s="141" t="s">
        <v>236</v>
      </c>
      <c r="C30" s="141" t="s">
        <v>105</v>
      </c>
      <c r="D30" s="142">
        <v>61600</v>
      </c>
      <c r="E30" s="142">
        <v>61600</v>
      </c>
      <c r="F30" s="207">
        <f>SUM(G30+H30)</f>
        <v>46000</v>
      </c>
      <c r="G30" s="142">
        <v>20000</v>
      </c>
      <c r="H30" s="142">
        <v>26000</v>
      </c>
      <c r="I30" s="142"/>
      <c r="J30" s="142">
        <v>15600</v>
      </c>
      <c r="K30" s="138"/>
      <c r="L30" s="138"/>
      <c r="M30" s="138"/>
      <c r="N30" s="138"/>
      <c r="O30" s="139"/>
      <c r="P30" s="139"/>
      <c r="Q30" s="140"/>
    </row>
    <row r="31" spans="1:17" ht="64.5" customHeight="1" x14ac:dyDescent="0.2">
      <c r="A31" s="137" t="s">
        <v>237</v>
      </c>
      <c r="B31" s="137"/>
      <c r="C31" s="137" t="s">
        <v>510</v>
      </c>
      <c r="D31" s="138">
        <f>SUM(D32)</f>
        <v>1079</v>
      </c>
      <c r="E31" s="138">
        <f>SUM(E32)</f>
        <v>1079</v>
      </c>
      <c r="F31" s="138">
        <f>SUM(F32)</f>
        <v>1079</v>
      </c>
      <c r="G31" s="138">
        <f>SUM(G32)</f>
        <v>1079</v>
      </c>
      <c r="H31" s="138">
        <v>0</v>
      </c>
      <c r="I31" s="138">
        <v>0</v>
      </c>
      <c r="J31" s="138">
        <v>0</v>
      </c>
      <c r="K31" s="138"/>
      <c r="L31" s="138"/>
      <c r="M31" s="138"/>
      <c r="N31" s="138"/>
      <c r="O31" s="139"/>
      <c r="P31" s="139"/>
      <c r="Q31" s="140"/>
    </row>
    <row r="32" spans="1:17" ht="51" customHeight="1" x14ac:dyDescent="0.2">
      <c r="A32" s="137"/>
      <c r="B32" s="141" t="s">
        <v>238</v>
      </c>
      <c r="C32" s="141" t="s">
        <v>511</v>
      </c>
      <c r="D32" s="142">
        <v>1079</v>
      </c>
      <c r="E32" s="142">
        <v>1079</v>
      </c>
      <c r="F32" s="142">
        <v>1079</v>
      </c>
      <c r="G32" s="142">
        <v>1079</v>
      </c>
      <c r="H32" s="138"/>
      <c r="I32" s="138"/>
      <c r="J32" s="138"/>
      <c r="K32" s="138"/>
      <c r="L32" s="138"/>
      <c r="M32" s="138"/>
      <c r="N32" s="138"/>
      <c r="O32" s="139"/>
      <c r="P32" s="139"/>
      <c r="Q32" s="140"/>
    </row>
    <row r="33" spans="1:17" ht="39.75" customHeight="1" x14ac:dyDescent="0.2">
      <c r="A33" s="137" t="s">
        <v>239</v>
      </c>
      <c r="B33" s="137"/>
      <c r="C33" s="137" t="s">
        <v>240</v>
      </c>
      <c r="D33" s="138">
        <f t="shared" ref="D33:J33" si="3">SUM(D34:D35)</f>
        <v>87000</v>
      </c>
      <c r="E33" s="138">
        <f t="shared" si="3"/>
        <v>87000</v>
      </c>
      <c r="F33" s="138">
        <f t="shared" si="3"/>
        <v>77000</v>
      </c>
      <c r="G33" s="138">
        <f t="shared" si="3"/>
        <v>8450</v>
      </c>
      <c r="H33" s="138">
        <f t="shared" si="3"/>
        <v>68550</v>
      </c>
      <c r="I33" s="138">
        <f t="shared" si="3"/>
        <v>0</v>
      </c>
      <c r="J33" s="138">
        <f t="shared" si="3"/>
        <v>10000</v>
      </c>
      <c r="K33" s="138"/>
      <c r="L33" s="138"/>
      <c r="M33" s="138"/>
      <c r="N33" s="138"/>
      <c r="O33" s="138"/>
      <c r="P33" s="139"/>
      <c r="Q33" s="140"/>
    </row>
    <row r="34" spans="1:17" ht="25.5" customHeight="1" x14ac:dyDescent="0.2">
      <c r="A34" s="137"/>
      <c r="B34" s="141" t="s">
        <v>241</v>
      </c>
      <c r="C34" s="141" t="s">
        <v>242</v>
      </c>
      <c r="D34" s="142">
        <v>52700</v>
      </c>
      <c r="E34" s="142">
        <v>52700</v>
      </c>
      <c r="F34" s="142">
        <f>SUM(G34+H34)</f>
        <v>42700</v>
      </c>
      <c r="G34" s="142">
        <v>8450</v>
      </c>
      <c r="H34" s="142">
        <v>34250</v>
      </c>
      <c r="I34" s="142">
        <v>0</v>
      </c>
      <c r="J34" s="142">
        <v>10000</v>
      </c>
      <c r="K34" s="138"/>
      <c r="L34" s="142"/>
      <c r="M34" s="142"/>
      <c r="N34" s="142"/>
      <c r="O34" s="143"/>
      <c r="P34" s="143"/>
      <c r="Q34" s="140"/>
    </row>
    <row r="35" spans="1:17" ht="18.75" customHeight="1" x14ac:dyDescent="0.2">
      <c r="A35" s="137"/>
      <c r="B35" s="141" t="s">
        <v>243</v>
      </c>
      <c r="C35" s="141" t="s">
        <v>244</v>
      </c>
      <c r="D35" s="207">
        <v>34300</v>
      </c>
      <c r="E35" s="142">
        <v>34300</v>
      </c>
      <c r="F35" s="142">
        <f>SUM(G35+H35)</f>
        <v>34300</v>
      </c>
      <c r="G35" s="142">
        <v>0</v>
      </c>
      <c r="H35" s="142">
        <v>34300</v>
      </c>
      <c r="I35" s="138"/>
      <c r="J35" s="138"/>
      <c r="K35" s="138"/>
      <c r="L35" s="138"/>
      <c r="M35" s="138"/>
      <c r="N35" s="138"/>
      <c r="O35" s="139"/>
      <c r="P35" s="139"/>
      <c r="Q35" s="140"/>
    </row>
    <row r="36" spans="1:17" ht="25.5" customHeight="1" x14ac:dyDescent="0.2">
      <c r="A36" s="137" t="s">
        <v>245</v>
      </c>
      <c r="B36" s="137"/>
      <c r="C36" s="137" t="s">
        <v>246</v>
      </c>
      <c r="D36" s="138">
        <f>SUM(D37)</f>
        <v>180000</v>
      </c>
      <c r="E36" s="138">
        <f>SUM(E37)</f>
        <v>180000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f>SUM(M37)</f>
        <v>180000</v>
      </c>
      <c r="N36" s="138"/>
      <c r="O36" s="139"/>
      <c r="P36" s="139"/>
      <c r="Q36" s="140"/>
    </row>
    <row r="37" spans="1:17" ht="39" customHeight="1" x14ac:dyDescent="0.2">
      <c r="A37" s="137"/>
      <c r="B37" s="141" t="s">
        <v>247</v>
      </c>
      <c r="C37" s="141" t="s">
        <v>512</v>
      </c>
      <c r="D37" s="142">
        <v>180000</v>
      </c>
      <c r="E37" s="142">
        <v>180000</v>
      </c>
      <c r="F37" s="142"/>
      <c r="G37" s="142"/>
      <c r="H37" s="138"/>
      <c r="I37" s="138"/>
      <c r="J37" s="138"/>
      <c r="K37" s="142"/>
      <c r="L37" s="138"/>
      <c r="M37" s="138">
        <v>180000</v>
      </c>
      <c r="N37" s="138"/>
      <c r="O37" s="139"/>
      <c r="P37" s="139"/>
      <c r="Q37" s="140"/>
    </row>
    <row r="38" spans="1:17" ht="13.5" customHeight="1" x14ac:dyDescent="0.2">
      <c r="A38" s="137" t="s">
        <v>248</v>
      </c>
      <c r="B38" s="137"/>
      <c r="C38" s="137" t="s">
        <v>142</v>
      </c>
      <c r="D38" s="138">
        <f>SUM(D39)</f>
        <v>120000</v>
      </c>
      <c r="E38" s="138">
        <f>SUM(E39)</f>
        <v>120000</v>
      </c>
      <c r="F38" s="138">
        <f>SUM(F39)</f>
        <v>120000</v>
      </c>
      <c r="G38" s="138">
        <f>SUM(G39)</f>
        <v>0</v>
      </c>
      <c r="H38" s="138">
        <f>SUM(H39)</f>
        <v>120000</v>
      </c>
      <c r="I38" s="138"/>
      <c r="J38" s="138"/>
      <c r="K38" s="138"/>
      <c r="L38" s="138"/>
      <c r="M38" s="138"/>
      <c r="N38" s="138"/>
      <c r="O38" s="139"/>
      <c r="P38" s="139"/>
      <c r="Q38" s="140"/>
    </row>
    <row r="39" spans="1:17" ht="18.75" customHeight="1" x14ac:dyDescent="0.2">
      <c r="A39" s="137"/>
      <c r="B39" s="141" t="s">
        <v>249</v>
      </c>
      <c r="C39" s="141" t="s">
        <v>250</v>
      </c>
      <c r="D39" s="142">
        <v>120000</v>
      </c>
      <c r="E39" s="142">
        <v>120000</v>
      </c>
      <c r="F39" s="142">
        <v>120000</v>
      </c>
      <c r="G39" s="142">
        <v>0</v>
      </c>
      <c r="H39" s="142">
        <v>120000</v>
      </c>
      <c r="I39" s="138"/>
      <c r="J39" s="138"/>
      <c r="K39" s="138"/>
      <c r="L39" s="138"/>
      <c r="M39" s="138"/>
      <c r="N39" s="138"/>
      <c r="O39" s="139"/>
      <c r="P39" s="139"/>
      <c r="Q39" s="140"/>
    </row>
    <row r="40" spans="1:17" ht="18.75" customHeight="1" x14ac:dyDescent="0.2">
      <c r="A40" s="137" t="s">
        <v>251</v>
      </c>
      <c r="B40" s="137"/>
      <c r="C40" s="137" t="s">
        <v>252</v>
      </c>
      <c r="D40" s="138">
        <f t="shared" ref="D40:J40" si="4">SUM(D41:D49)</f>
        <v>6939523</v>
      </c>
      <c r="E40" s="138">
        <f t="shared" si="4"/>
        <v>6939523</v>
      </c>
      <c r="F40" s="138">
        <f t="shared" si="4"/>
        <v>6290423</v>
      </c>
      <c r="G40" s="235">
        <f t="shared" si="4"/>
        <v>4863700</v>
      </c>
      <c r="H40" s="138">
        <f t="shared" si="4"/>
        <v>1426723</v>
      </c>
      <c r="I40" s="138">
        <f t="shared" si="4"/>
        <v>380000</v>
      </c>
      <c r="J40" s="138">
        <f t="shared" si="4"/>
        <v>269100</v>
      </c>
      <c r="K40" s="138"/>
      <c r="L40" s="138"/>
      <c r="M40" s="138"/>
      <c r="N40" s="138"/>
      <c r="O40" s="138"/>
      <c r="P40" s="138"/>
      <c r="Q40" s="140"/>
    </row>
    <row r="41" spans="1:17" ht="15.75" customHeight="1" x14ac:dyDescent="0.2">
      <c r="A41" s="141"/>
      <c r="B41" s="141" t="s">
        <v>253</v>
      </c>
      <c r="C41" s="141" t="s">
        <v>148</v>
      </c>
      <c r="D41" s="142">
        <v>3442943</v>
      </c>
      <c r="E41" s="142">
        <v>3442943</v>
      </c>
      <c r="F41" s="142">
        <f>SUM(G41+H41)</f>
        <v>2922943</v>
      </c>
      <c r="G41" s="142">
        <v>2607100</v>
      </c>
      <c r="H41" s="142">
        <v>315843</v>
      </c>
      <c r="I41" s="142">
        <v>380000</v>
      </c>
      <c r="J41" s="142">
        <v>140000</v>
      </c>
      <c r="K41" s="142"/>
      <c r="L41" s="142"/>
      <c r="M41" s="142"/>
      <c r="N41" s="142"/>
      <c r="O41" s="143"/>
      <c r="P41" s="143"/>
      <c r="Q41" s="144"/>
    </row>
    <row r="42" spans="1:17" ht="29.25" customHeight="1" x14ac:dyDescent="0.2">
      <c r="A42" s="137"/>
      <c r="B42" s="141" t="s">
        <v>254</v>
      </c>
      <c r="C42" s="141" t="s">
        <v>255</v>
      </c>
      <c r="D42" s="142">
        <v>254580</v>
      </c>
      <c r="E42" s="142">
        <v>254580</v>
      </c>
      <c r="F42" s="142">
        <f t="shared" ref="F42:F48" si="5">SUM(G42+H42)</f>
        <v>240180</v>
      </c>
      <c r="G42" s="142">
        <v>211200</v>
      </c>
      <c r="H42" s="142">
        <v>28980</v>
      </c>
      <c r="I42" s="142">
        <v>0</v>
      </c>
      <c r="J42" s="142">
        <v>14400</v>
      </c>
      <c r="K42" s="138"/>
      <c r="L42" s="138"/>
      <c r="M42" s="138"/>
      <c r="N42" s="138"/>
      <c r="O42" s="139"/>
      <c r="P42" s="139"/>
      <c r="Q42" s="140"/>
    </row>
    <row r="43" spans="1:17" ht="16.5" customHeight="1" x14ac:dyDescent="0.2">
      <c r="A43" s="137"/>
      <c r="B43" s="141" t="s">
        <v>256</v>
      </c>
      <c r="C43" s="141" t="s">
        <v>149</v>
      </c>
      <c r="D43" s="142">
        <v>158800</v>
      </c>
      <c r="E43" s="142">
        <v>158800</v>
      </c>
      <c r="F43" s="142">
        <f t="shared" si="5"/>
        <v>154100</v>
      </c>
      <c r="G43" s="142">
        <v>139900</v>
      </c>
      <c r="H43" s="142">
        <v>14200</v>
      </c>
      <c r="I43" s="142">
        <v>0</v>
      </c>
      <c r="J43" s="142">
        <v>4700</v>
      </c>
      <c r="K43" s="138"/>
      <c r="L43" s="138"/>
      <c r="M43" s="138"/>
      <c r="N43" s="138"/>
      <c r="O43" s="139"/>
      <c r="P43" s="139"/>
      <c r="Q43" s="140"/>
    </row>
    <row r="44" spans="1:17" ht="27" customHeight="1" x14ac:dyDescent="0.2">
      <c r="A44" s="137"/>
      <c r="B44" s="141" t="s">
        <v>503</v>
      </c>
      <c r="C44" s="141" t="s">
        <v>504</v>
      </c>
      <c r="D44" s="142">
        <v>353900</v>
      </c>
      <c r="E44" s="142">
        <v>353900</v>
      </c>
      <c r="F44" s="142">
        <f t="shared" si="5"/>
        <v>338900</v>
      </c>
      <c r="G44" s="142">
        <v>270500</v>
      </c>
      <c r="H44" s="142">
        <v>68400</v>
      </c>
      <c r="I44" s="142"/>
      <c r="J44" s="142">
        <v>15000</v>
      </c>
      <c r="K44" s="138"/>
      <c r="L44" s="138"/>
      <c r="M44" s="138"/>
      <c r="N44" s="138"/>
      <c r="O44" s="139"/>
      <c r="P44" s="139"/>
      <c r="Q44" s="140"/>
    </row>
    <row r="45" spans="1:17" ht="17.25" customHeight="1" x14ac:dyDescent="0.2">
      <c r="A45" s="137"/>
      <c r="B45" s="141" t="s">
        <v>257</v>
      </c>
      <c r="C45" s="141" t="s">
        <v>150</v>
      </c>
      <c r="D45" s="142">
        <v>2296400</v>
      </c>
      <c r="E45" s="142">
        <v>2296400</v>
      </c>
      <c r="F45" s="142">
        <f t="shared" si="5"/>
        <v>2204400</v>
      </c>
      <c r="G45" s="142">
        <v>1526000</v>
      </c>
      <c r="H45" s="142">
        <v>678400</v>
      </c>
      <c r="I45" s="142">
        <v>0</v>
      </c>
      <c r="J45" s="142">
        <v>92000</v>
      </c>
      <c r="K45" s="142"/>
      <c r="L45" s="142"/>
      <c r="M45" s="142"/>
      <c r="N45" s="142"/>
      <c r="O45" s="143"/>
      <c r="P45" s="143"/>
      <c r="Q45" s="140"/>
    </row>
    <row r="46" spans="1:17" ht="26.25" customHeight="1" x14ac:dyDescent="0.2">
      <c r="A46" s="137"/>
      <c r="B46" s="141" t="s">
        <v>258</v>
      </c>
      <c r="C46" s="141" t="s">
        <v>259</v>
      </c>
      <c r="D46" s="142">
        <v>322600</v>
      </c>
      <c r="E46" s="142">
        <v>322600</v>
      </c>
      <c r="F46" s="142">
        <f t="shared" si="5"/>
        <v>322600</v>
      </c>
      <c r="G46" s="142">
        <v>69600</v>
      </c>
      <c r="H46" s="142">
        <v>253000</v>
      </c>
      <c r="I46" s="142"/>
      <c r="J46" s="138"/>
      <c r="K46" s="138"/>
      <c r="L46" s="138"/>
      <c r="M46" s="138"/>
      <c r="N46" s="138"/>
      <c r="O46" s="139"/>
      <c r="P46" s="139"/>
      <c r="Q46" s="140"/>
    </row>
    <row r="47" spans="1:17" ht="26.25" customHeight="1" x14ac:dyDescent="0.2">
      <c r="A47" s="137"/>
      <c r="B47" s="141" t="s">
        <v>260</v>
      </c>
      <c r="C47" s="141" t="s">
        <v>346</v>
      </c>
      <c r="D47" s="142">
        <v>8500</v>
      </c>
      <c r="E47" s="142">
        <v>8500</v>
      </c>
      <c r="F47" s="142">
        <f t="shared" si="5"/>
        <v>8500</v>
      </c>
      <c r="G47" s="142">
        <v>0</v>
      </c>
      <c r="H47" s="142">
        <v>8500</v>
      </c>
      <c r="I47" s="142"/>
      <c r="J47" s="138"/>
      <c r="K47" s="138"/>
      <c r="L47" s="138"/>
      <c r="M47" s="138"/>
      <c r="N47" s="138"/>
      <c r="O47" s="139"/>
      <c r="P47" s="139"/>
      <c r="Q47" s="140"/>
    </row>
    <row r="48" spans="1:17" ht="100.5" customHeight="1" x14ac:dyDescent="0.2">
      <c r="A48" s="137"/>
      <c r="B48" s="141" t="s">
        <v>505</v>
      </c>
      <c r="C48" s="316" t="s">
        <v>506</v>
      </c>
      <c r="D48" s="142">
        <v>44000</v>
      </c>
      <c r="E48" s="142">
        <v>44000</v>
      </c>
      <c r="F48" s="142">
        <f t="shared" si="5"/>
        <v>41000</v>
      </c>
      <c r="G48" s="142">
        <v>39400</v>
      </c>
      <c r="H48" s="142">
        <v>1600</v>
      </c>
      <c r="I48" s="142"/>
      <c r="J48" s="142">
        <v>3000</v>
      </c>
      <c r="K48" s="138"/>
      <c r="L48" s="138"/>
      <c r="M48" s="138"/>
      <c r="N48" s="138"/>
      <c r="O48" s="139"/>
      <c r="P48" s="139"/>
      <c r="Q48" s="140"/>
    </row>
    <row r="49" spans="1:17" ht="17.25" customHeight="1" x14ac:dyDescent="0.2">
      <c r="A49" s="137"/>
      <c r="B49" s="141" t="s">
        <v>261</v>
      </c>
      <c r="C49" s="141" t="s">
        <v>105</v>
      </c>
      <c r="D49" s="142">
        <v>57800</v>
      </c>
      <c r="E49" s="142">
        <v>57800</v>
      </c>
      <c r="F49" s="142">
        <v>57800</v>
      </c>
      <c r="G49" s="142">
        <v>0</v>
      </c>
      <c r="H49" s="142">
        <v>57800</v>
      </c>
      <c r="I49" s="142"/>
      <c r="J49" s="138"/>
      <c r="K49" s="138"/>
      <c r="L49" s="138"/>
      <c r="M49" s="138"/>
      <c r="N49" s="138"/>
      <c r="O49" s="139"/>
      <c r="P49" s="139"/>
      <c r="Q49" s="140"/>
    </row>
    <row r="50" spans="1:17" ht="15.75" customHeight="1" x14ac:dyDescent="0.2">
      <c r="A50" s="137" t="s">
        <v>262</v>
      </c>
      <c r="B50" s="137"/>
      <c r="C50" s="137" t="s">
        <v>151</v>
      </c>
      <c r="D50" s="208">
        <f t="shared" ref="D50:I50" si="6">SUM(D51:D52)</f>
        <v>65000</v>
      </c>
      <c r="E50" s="138">
        <f t="shared" si="6"/>
        <v>65000</v>
      </c>
      <c r="F50" s="138">
        <f t="shared" si="6"/>
        <v>55000</v>
      </c>
      <c r="G50" s="138">
        <f t="shared" si="6"/>
        <v>26100</v>
      </c>
      <c r="H50" s="138">
        <f t="shared" si="6"/>
        <v>28900</v>
      </c>
      <c r="I50" s="138">
        <f t="shared" si="6"/>
        <v>10000</v>
      </c>
      <c r="J50" s="138"/>
      <c r="K50" s="138"/>
      <c r="L50" s="138"/>
      <c r="M50" s="138"/>
      <c r="N50" s="138"/>
      <c r="O50" s="139"/>
      <c r="P50" s="139"/>
      <c r="Q50" s="140"/>
    </row>
    <row r="51" spans="1:17" ht="15.75" customHeight="1" x14ac:dyDescent="0.2">
      <c r="A51" s="137"/>
      <c r="B51" s="141" t="s">
        <v>263</v>
      </c>
      <c r="C51" s="141" t="s">
        <v>264</v>
      </c>
      <c r="D51" s="142">
        <v>4000</v>
      </c>
      <c r="E51" s="142">
        <v>4000</v>
      </c>
      <c r="F51" s="142">
        <v>4000</v>
      </c>
      <c r="G51" s="142">
        <v>0</v>
      </c>
      <c r="H51" s="142">
        <v>4000</v>
      </c>
      <c r="I51" s="142"/>
      <c r="J51" s="138"/>
      <c r="K51" s="138"/>
      <c r="L51" s="138"/>
      <c r="M51" s="138"/>
      <c r="N51" s="138"/>
      <c r="O51" s="139"/>
      <c r="P51" s="139"/>
      <c r="Q51" s="140"/>
    </row>
    <row r="52" spans="1:17" ht="24.75" customHeight="1" x14ac:dyDescent="0.2">
      <c r="A52" s="137"/>
      <c r="B52" s="141" t="s">
        <v>265</v>
      </c>
      <c r="C52" s="141" t="s">
        <v>266</v>
      </c>
      <c r="D52" s="142">
        <v>61000</v>
      </c>
      <c r="E52" s="142">
        <v>61000</v>
      </c>
      <c r="F52" s="142">
        <f>SUM(G52+H52)</f>
        <v>51000</v>
      </c>
      <c r="G52" s="142">
        <v>26100</v>
      </c>
      <c r="H52" s="142">
        <v>24900</v>
      </c>
      <c r="I52" s="142">
        <v>10000</v>
      </c>
      <c r="J52" s="138"/>
      <c r="K52" s="138"/>
      <c r="L52" s="138"/>
      <c r="M52" s="138"/>
      <c r="N52" s="138"/>
      <c r="O52" s="139"/>
      <c r="P52" s="139"/>
      <c r="Q52" s="140"/>
    </row>
    <row r="53" spans="1:17" ht="16.5" customHeight="1" x14ac:dyDescent="0.2">
      <c r="A53" s="137" t="s">
        <v>267</v>
      </c>
      <c r="B53" s="137"/>
      <c r="C53" s="137" t="s">
        <v>268</v>
      </c>
      <c r="D53" s="138">
        <f t="shared" ref="D53:J53" si="7">SUM(D54:D63)</f>
        <v>3129444</v>
      </c>
      <c r="E53" s="138">
        <f t="shared" si="7"/>
        <v>3129444</v>
      </c>
      <c r="F53" s="138">
        <f t="shared" si="7"/>
        <v>725830</v>
      </c>
      <c r="G53" s="138">
        <f t="shared" si="7"/>
        <v>534588</v>
      </c>
      <c r="H53" s="138">
        <f t="shared" si="7"/>
        <v>191242</v>
      </c>
      <c r="I53" s="138">
        <f t="shared" si="7"/>
        <v>0</v>
      </c>
      <c r="J53" s="138">
        <f t="shared" si="7"/>
        <v>2403614</v>
      </c>
      <c r="K53" s="138"/>
      <c r="L53" s="138"/>
      <c r="M53" s="138"/>
      <c r="N53" s="138"/>
      <c r="O53" s="139"/>
      <c r="P53" s="139"/>
      <c r="Q53" s="140"/>
    </row>
    <row r="54" spans="1:17" ht="18.75" customHeight="1" x14ac:dyDescent="0.2">
      <c r="A54" s="137"/>
      <c r="B54" s="141" t="s">
        <v>269</v>
      </c>
      <c r="C54" s="141" t="s">
        <v>270</v>
      </c>
      <c r="D54" s="142">
        <v>86000</v>
      </c>
      <c r="E54" s="142">
        <v>86000</v>
      </c>
      <c r="F54" s="142">
        <v>86000</v>
      </c>
      <c r="G54" s="142">
        <v>0</v>
      </c>
      <c r="H54" s="142">
        <v>86000</v>
      </c>
      <c r="I54" s="142"/>
      <c r="J54" s="138"/>
      <c r="K54" s="138"/>
      <c r="L54" s="138"/>
      <c r="M54" s="138"/>
      <c r="N54" s="138"/>
      <c r="O54" s="139"/>
      <c r="P54" s="139"/>
      <c r="Q54" s="140"/>
    </row>
    <row r="55" spans="1:17" ht="87.75" customHeight="1" x14ac:dyDescent="0.2">
      <c r="A55" s="137"/>
      <c r="B55" s="141" t="s">
        <v>271</v>
      </c>
      <c r="C55" s="141" t="s">
        <v>354</v>
      </c>
      <c r="D55" s="142">
        <v>2361122</v>
      </c>
      <c r="E55" s="142">
        <v>2361122</v>
      </c>
      <c r="F55" s="142">
        <f>SUM(G55+H55)</f>
        <v>219742</v>
      </c>
      <c r="G55" s="142">
        <v>200161</v>
      </c>
      <c r="H55" s="142">
        <v>19581</v>
      </c>
      <c r="I55" s="142">
        <v>0</v>
      </c>
      <c r="J55" s="142">
        <v>2141380</v>
      </c>
      <c r="K55" s="138"/>
      <c r="L55" s="138"/>
      <c r="M55" s="138"/>
      <c r="N55" s="138"/>
      <c r="O55" s="139"/>
      <c r="P55" s="139"/>
      <c r="Q55" s="140"/>
    </row>
    <row r="56" spans="1:17" ht="116.25" customHeight="1" x14ac:dyDescent="0.2">
      <c r="A56" s="137"/>
      <c r="B56" s="141" t="s">
        <v>272</v>
      </c>
      <c r="C56" s="141" t="s">
        <v>513</v>
      </c>
      <c r="D56" s="142">
        <v>15501</v>
      </c>
      <c r="E56" s="142">
        <v>15501</v>
      </c>
      <c r="F56" s="142">
        <f>SUM(G56+H56)</f>
        <v>15501</v>
      </c>
      <c r="G56" s="142">
        <v>0</v>
      </c>
      <c r="H56" s="142">
        <v>15501</v>
      </c>
      <c r="I56" s="142"/>
      <c r="J56" s="138"/>
      <c r="K56" s="138"/>
      <c r="L56" s="138"/>
      <c r="M56" s="138"/>
      <c r="N56" s="138"/>
      <c r="O56" s="139"/>
      <c r="P56" s="139"/>
      <c r="Q56" s="140"/>
    </row>
    <row r="57" spans="1:17" ht="51.75" customHeight="1" x14ac:dyDescent="0.2">
      <c r="A57" s="137"/>
      <c r="B57" s="141" t="s">
        <v>273</v>
      </c>
      <c r="C57" s="141" t="s">
        <v>514</v>
      </c>
      <c r="D57" s="142">
        <v>116674</v>
      </c>
      <c r="E57" s="142">
        <v>116674</v>
      </c>
      <c r="F57" s="142">
        <f t="shared" ref="F57:F63" si="8">SUM(G57+H57)</f>
        <v>0</v>
      </c>
      <c r="G57" s="142"/>
      <c r="H57" s="138"/>
      <c r="I57" s="142">
        <v>0</v>
      </c>
      <c r="J57" s="142">
        <v>116674</v>
      </c>
      <c r="K57" s="138"/>
      <c r="L57" s="138"/>
      <c r="M57" s="138"/>
      <c r="N57" s="138"/>
      <c r="O57" s="139"/>
      <c r="P57" s="139"/>
      <c r="Q57" s="140"/>
    </row>
    <row r="58" spans="1:17" ht="17.25" customHeight="1" x14ac:dyDescent="0.2">
      <c r="A58" s="137"/>
      <c r="B58" s="141" t="s">
        <v>274</v>
      </c>
      <c r="C58" s="141" t="s">
        <v>275</v>
      </c>
      <c r="D58" s="142">
        <v>2000</v>
      </c>
      <c r="E58" s="142">
        <v>2000</v>
      </c>
      <c r="F58" s="142">
        <f t="shared" si="8"/>
        <v>0</v>
      </c>
      <c r="G58" s="142"/>
      <c r="H58" s="138"/>
      <c r="I58" s="142">
        <v>0</v>
      </c>
      <c r="J58" s="142">
        <v>2000</v>
      </c>
      <c r="K58" s="138"/>
      <c r="L58" s="138"/>
      <c r="M58" s="138"/>
      <c r="N58" s="138"/>
      <c r="O58" s="139"/>
      <c r="P58" s="139"/>
      <c r="Q58" s="140"/>
    </row>
    <row r="59" spans="1:17" ht="13.5" customHeight="1" x14ac:dyDescent="0.2">
      <c r="A59" s="137"/>
      <c r="B59" s="141" t="s">
        <v>276</v>
      </c>
      <c r="C59" s="141" t="s">
        <v>156</v>
      </c>
      <c r="D59" s="142">
        <v>64585</v>
      </c>
      <c r="E59" s="142">
        <v>64585</v>
      </c>
      <c r="F59" s="142">
        <f t="shared" si="8"/>
        <v>0</v>
      </c>
      <c r="G59" s="142"/>
      <c r="H59" s="142"/>
      <c r="I59" s="142">
        <v>0</v>
      </c>
      <c r="J59" s="142">
        <v>64585</v>
      </c>
      <c r="K59" s="138"/>
      <c r="L59" s="138"/>
      <c r="M59" s="138"/>
      <c r="N59" s="138"/>
      <c r="O59" s="139"/>
      <c r="P59" s="139"/>
      <c r="Q59" s="140"/>
    </row>
    <row r="60" spans="1:17" ht="27" customHeight="1" x14ac:dyDescent="0.2">
      <c r="A60" s="137"/>
      <c r="B60" s="141" t="s">
        <v>416</v>
      </c>
      <c r="C60" s="141" t="s">
        <v>417</v>
      </c>
      <c r="D60" s="142">
        <v>8000</v>
      </c>
      <c r="E60" s="142">
        <v>8000</v>
      </c>
      <c r="F60" s="142">
        <f t="shared" si="8"/>
        <v>8000</v>
      </c>
      <c r="G60" s="142">
        <v>0</v>
      </c>
      <c r="H60" s="142">
        <v>8000</v>
      </c>
      <c r="I60" s="142"/>
      <c r="J60" s="138"/>
      <c r="K60" s="138"/>
      <c r="L60" s="138"/>
      <c r="M60" s="138"/>
      <c r="N60" s="138"/>
      <c r="O60" s="139"/>
      <c r="P60" s="139"/>
      <c r="Q60" s="140"/>
    </row>
    <row r="61" spans="1:17" ht="26.25" customHeight="1" x14ac:dyDescent="0.2">
      <c r="A61" s="137"/>
      <c r="B61" s="141" t="s">
        <v>277</v>
      </c>
      <c r="C61" s="141" t="s">
        <v>157</v>
      </c>
      <c r="D61" s="142">
        <v>391157</v>
      </c>
      <c r="E61" s="142">
        <v>391157</v>
      </c>
      <c r="F61" s="142">
        <f t="shared" si="8"/>
        <v>387757</v>
      </c>
      <c r="G61" s="142">
        <v>325747</v>
      </c>
      <c r="H61" s="142">
        <v>62010</v>
      </c>
      <c r="I61" s="142">
        <v>0</v>
      </c>
      <c r="J61" s="142">
        <v>3400</v>
      </c>
      <c r="K61" s="138"/>
      <c r="L61" s="138"/>
      <c r="M61" s="138"/>
      <c r="N61" s="138"/>
      <c r="O61" s="139"/>
      <c r="P61" s="139"/>
      <c r="Q61" s="140"/>
    </row>
    <row r="62" spans="1:17" ht="38.25" customHeight="1" x14ac:dyDescent="0.2">
      <c r="A62" s="137"/>
      <c r="B62" s="141" t="s">
        <v>278</v>
      </c>
      <c r="C62" s="141" t="s">
        <v>158</v>
      </c>
      <c r="D62" s="142">
        <v>8830</v>
      </c>
      <c r="E62" s="142">
        <v>8830</v>
      </c>
      <c r="F62" s="142">
        <f t="shared" si="8"/>
        <v>8830</v>
      </c>
      <c r="G62" s="142">
        <v>8680</v>
      </c>
      <c r="H62" s="142">
        <v>150</v>
      </c>
      <c r="I62" s="142"/>
      <c r="J62" s="138"/>
      <c r="K62" s="138"/>
      <c r="L62" s="138"/>
      <c r="M62" s="138"/>
      <c r="N62" s="138"/>
      <c r="O62" s="139"/>
      <c r="P62" s="139"/>
      <c r="Q62" s="140"/>
    </row>
    <row r="63" spans="1:17" ht="17.25" customHeight="1" x14ac:dyDescent="0.2">
      <c r="A63" s="137"/>
      <c r="B63" s="141" t="s">
        <v>279</v>
      </c>
      <c r="C63" s="141" t="s">
        <v>105</v>
      </c>
      <c r="D63" s="142">
        <v>75575</v>
      </c>
      <c r="E63" s="142">
        <v>75575</v>
      </c>
      <c r="F63" s="142">
        <f t="shared" si="8"/>
        <v>0</v>
      </c>
      <c r="G63" s="142"/>
      <c r="H63" s="138"/>
      <c r="I63" s="142">
        <v>0</v>
      </c>
      <c r="J63" s="142">
        <v>75575</v>
      </c>
      <c r="K63" s="138"/>
      <c r="L63" s="138"/>
      <c r="M63" s="138"/>
      <c r="N63" s="138"/>
      <c r="O63" s="139"/>
      <c r="P63" s="139"/>
      <c r="Q63" s="140"/>
    </row>
    <row r="64" spans="1:17" ht="28.5" customHeight="1" x14ac:dyDescent="0.2">
      <c r="A64" s="137" t="s">
        <v>280</v>
      </c>
      <c r="B64" s="137"/>
      <c r="C64" s="137" t="s">
        <v>515</v>
      </c>
      <c r="D64" s="138">
        <f>SUM(D65:D70)</f>
        <v>1679400</v>
      </c>
      <c r="E64" s="138">
        <f>SUM(E65:E70)</f>
        <v>765400</v>
      </c>
      <c r="F64" s="138">
        <f>SUM(F65:F70)</f>
        <v>585400</v>
      </c>
      <c r="G64" s="138">
        <f>SUM(G65:G70)</f>
        <v>49200</v>
      </c>
      <c r="H64" s="138">
        <f>SUM(H65:H70)</f>
        <v>536200</v>
      </c>
      <c r="I64" s="138">
        <f t="shared" ref="I64:P64" si="9">SUM(I65:I70)</f>
        <v>180000</v>
      </c>
      <c r="J64" s="138">
        <f t="shared" si="9"/>
        <v>0</v>
      </c>
      <c r="K64" s="138">
        <f t="shared" si="9"/>
        <v>0</v>
      </c>
      <c r="L64" s="138">
        <f t="shared" si="9"/>
        <v>0</v>
      </c>
      <c r="M64" s="138"/>
      <c r="N64" s="138">
        <f t="shared" si="9"/>
        <v>914000</v>
      </c>
      <c r="O64" s="138">
        <f t="shared" si="9"/>
        <v>914000</v>
      </c>
      <c r="P64" s="138">
        <f t="shared" si="9"/>
        <v>850000</v>
      </c>
      <c r="Q64" s="140"/>
    </row>
    <row r="65" spans="1:17" ht="27" customHeight="1" x14ac:dyDescent="0.2">
      <c r="A65" s="137"/>
      <c r="B65" s="141" t="s">
        <v>281</v>
      </c>
      <c r="C65" s="141" t="s">
        <v>516</v>
      </c>
      <c r="D65" s="142">
        <v>1094000</v>
      </c>
      <c r="E65" s="142">
        <v>180000</v>
      </c>
      <c r="F65" s="142"/>
      <c r="G65" s="142">
        <v>0</v>
      </c>
      <c r="H65" s="142">
        <v>0</v>
      </c>
      <c r="I65" s="142">
        <v>180000</v>
      </c>
      <c r="J65" s="138"/>
      <c r="K65" s="138"/>
      <c r="L65" s="138"/>
      <c r="M65" s="138"/>
      <c r="N65" s="142">
        <v>914000</v>
      </c>
      <c r="O65" s="143">
        <v>914000</v>
      </c>
      <c r="P65" s="143">
        <v>850000</v>
      </c>
      <c r="Q65" s="140"/>
    </row>
    <row r="66" spans="1:17" ht="27" customHeight="1" x14ac:dyDescent="0.2">
      <c r="A66" s="137"/>
      <c r="B66" s="141" t="s">
        <v>402</v>
      </c>
      <c r="C66" s="141" t="s">
        <v>403</v>
      </c>
      <c r="D66" s="142">
        <v>289200</v>
      </c>
      <c r="E66" s="142">
        <v>289200</v>
      </c>
      <c r="F66" s="142">
        <f>SUM(G66+H66)</f>
        <v>289200</v>
      </c>
      <c r="G66" s="142">
        <v>49200</v>
      </c>
      <c r="H66" s="142">
        <v>240000</v>
      </c>
      <c r="I66" s="142"/>
      <c r="J66" s="138"/>
      <c r="K66" s="138"/>
      <c r="L66" s="138"/>
      <c r="M66" s="138"/>
      <c r="N66" s="138"/>
      <c r="O66" s="139"/>
      <c r="P66" s="139"/>
      <c r="Q66" s="140"/>
    </row>
    <row r="67" spans="1:17" ht="21.75" customHeight="1" x14ac:dyDescent="0.2">
      <c r="A67" s="137"/>
      <c r="B67" s="141" t="s">
        <v>282</v>
      </c>
      <c r="C67" s="141" t="s">
        <v>283</v>
      </c>
      <c r="D67" s="142">
        <v>6000</v>
      </c>
      <c r="E67" s="142">
        <v>6000</v>
      </c>
      <c r="F67" s="142">
        <f>SUM(G67+H67)</f>
        <v>6000</v>
      </c>
      <c r="G67" s="142">
        <v>0</v>
      </c>
      <c r="H67" s="142">
        <v>6000</v>
      </c>
      <c r="I67" s="142"/>
      <c r="J67" s="138"/>
      <c r="K67" s="138"/>
      <c r="L67" s="138"/>
      <c r="M67" s="138"/>
      <c r="N67" s="138"/>
      <c r="O67" s="139"/>
      <c r="P67" s="139"/>
      <c r="Q67" s="140"/>
    </row>
    <row r="68" spans="1:17" ht="27" customHeight="1" x14ac:dyDescent="0.2">
      <c r="A68" s="137"/>
      <c r="B68" s="141" t="s">
        <v>284</v>
      </c>
      <c r="C68" s="141" t="s">
        <v>517</v>
      </c>
      <c r="D68" s="142">
        <v>219700</v>
      </c>
      <c r="E68" s="142">
        <v>219700</v>
      </c>
      <c r="F68" s="142">
        <f>SUM(G68+H68)</f>
        <v>219700</v>
      </c>
      <c r="G68" s="142">
        <v>0</v>
      </c>
      <c r="H68" s="142">
        <v>219700</v>
      </c>
      <c r="I68" s="142"/>
      <c r="J68" s="138"/>
      <c r="K68" s="138"/>
      <c r="L68" s="138"/>
      <c r="M68" s="138"/>
      <c r="N68" s="138"/>
      <c r="O68" s="139"/>
      <c r="P68" s="139"/>
      <c r="Q68" s="140"/>
    </row>
    <row r="69" spans="1:17" ht="48.75" customHeight="1" x14ac:dyDescent="0.2">
      <c r="A69" s="137"/>
      <c r="B69" s="141" t="s">
        <v>285</v>
      </c>
      <c r="C69" s="146" t="s">
        <v>518</v>
      </c>
      <c r="D69" s="142">
        <v>30000</v>
      </c>
      <c r="E69" s="142">
        <v>30000</v>
      </c>
      <c r="F69" s="142">
        <f>SUM(G69+H69)</f>
        <v>30000</v>
      </c>
      <c r="G69" s="142">
        <v>0</v>
      </c>
      <c r="H69" s="142">
        <v>30000</v>
      </c>
      <c r="I69" s="142"/>
      <c r="J69" s="138"/>
      <c r="K69" s="138"/>
      <c r="L69" s="138"/>
      <c r="M69" s="138"/>
      <c r="N69" s="138"/>
      <c r="O69" s="139"/>
      <c r="P69" s="139"/>
      <c r="Q69" s="140"/>
    </row>
    <row r="70" spans="1:17" ht="18.75" customHeight="1" x14ac:dyDescent="0.2">
      <c r="A70" s="137"/>
      <c r="B70" s="141" t="s">
        <v>287</v>
      </c>
      <c r="C70" s="141" t="s">
        <v>105</v>
      </c>
      <c r="D70" s="142">
        <v>40500</v>
      </c>
      <c r="E70" s="142">
        <v>40500</v>
      </c>
      <c r="F70" s="142">
        <f>SUM(G70+H70)</f>
        <v>40500</v>
      </c>
      <c r="G70" s="142">
        <v>0</v>
      </c>
      <c r="H70" s="142">
        <v>40500</v>
      </c>
      <c r="I70" s="142"/>
      <c r="J70" s="138"/>
      <c r="K70" s="138"/>
      <c r="L70" s="138"/>
      <c r="M70" s="138"/>
      <c r="N70" s="138"/>
      <c r="O70" s="139"/>
      <c r="P70" s="139"/>
      <c r="Q70" s="140"/>
    </row>
    <row r="71" spans="1:17" ht="27" customHeight="1" x14ac:dyDescent="0.2">
      <c r="A71" s="137" t="s">
        <v>288</v>
      </c>
      <c r="B71" s="137"/>
      <c r="C71" s="137" t="s">
        <v>289</v>
      </c>
      <c r="D71" s="138">
        <f t="shared" ref="D71:I71" si="10">SUM(D72:D73)</f>
        <v>298000</v>
      </c>
      <c r="E71" s="138">
        <f t="shared" si="10"/>
        <v>298000</v>
      </c>
      <c r="F71" s="138">
        <f t="shared" si="10"/>
        <v>18000</v>
      </c>
      <c r="G71" s="138">
        <f t="shared" si="10"/>
        <v>0</v>
      </c>
      <c r="H71" s="138">
        <f t="shared" si="10"/>
        <v>18000</v>
      </c>
      <c r="I71" s="138">
        <f t="shared" si="10"/>
        <v>280000</v>
      </c>
      <c r="J71" s="138"/>
      <c r="K71" s="138"/>
      <c r="L71" s="138"/>
      <c r="M71" s="138"/>
      <c r="N71" s="138">
        <f>SUM(N72:N73)</f>
        <v>0</v>
      </c>
      <c r="O71" s="138">
        <f>SUM(O72:O73)</f>
        <v>0</v>
      </c>
      <c r="P71" s="138">
        <f>SUM(P72:P73)</f>
        <v>0</v>
      </c>
      <c r="Q71" s="140"/>
    </row>
    <row r="72" spans="1:17" ht="16.5" customHeight="1" x14ac:dyDescent="0.2">
      <c r="A72" s="137"/>
      <c r="B72" s="141" t="s">
        <v>290</v>
      </c>
      <c r="C72" s="141" t="s">
        <v>291</v>
      </c>
      <c r="D72" s="142">
        <v>280000</v>
      </c>
      <c r="E72" s="142">
        <v>280000</v>
      </c>
      <c r="F72" s="142"/>
      <c r="G72" s="142"/>
      <c r="H72" s="142">
        <v>0</v>
      </c>
      <c r="I72" s="142">
        <v>280000</v>
      </c>
      <c r="J72" s="138"/>
      <c r="K72" s="138"/>
      <c r="L72" s="138"/>
      <c r="M72" s="138"/>
      <c r="N72" s="138"/>
      <c r="O72" s="139"/>
      <c r="P72" s="139"/>
      <c r="Q72" s="140"/>
    </row>
    <row r="73" spans="1:17" ht="17.25" customHeight="1" x14ac:dyDescent="0.2">
      <c r="A73" s="137"/>
      <c r="B73" s="141" t="s">
        <v>292</v>
      </c>
      <c r="C73" s="141" t="s">
        <v>105</v>
      </c>
      <c r="D73" s="142">
        <v>18000</v>
      </c>
      <c r="E73" s="142">
        <v>18000</v>
      </c>
      <c r="F73" s="142">
        <v>18000</v>
      </c>
      <c r="G73" s="142">
        <v>0</v>
      </c>
      <c r="H73" s="142">
        <v>18000</v>
      </c>
      <c r="I73" s="142"/>
      <c r="J73" s="138"/>
      <c r="K73" s="138"/>
      <c r="L73" s="138"/>
      <c r="M73" s="138"/>
      <c r="N73" s="142">
        <v>0</v>
      </c>
      <c r="O73" s="143">
        <v>0</v>
      </c>
      <c r="P73" s="143">
        <v>0</v>
      </c>
      <c r="Q73" s="140"/>
    </row>
    <row r="74" spans="1:17" ht="18" customHeight="1" x14ac:dyDescent="0.2">
      <c r="A74" s="137" t="s">
        <v>293</v>
      </c>
      <c r="B74" s="137"/>
      <c r="C74" s="137" t="s">
        <v>294</v>
      </c>
      <c r="D74" s="138">
        <f t="shared" ref="D74:I74" si="11">SUM(D75:D76)</f>
        <v>70843</v>
      </c>
      <c r="E74" s="138">
        <f t="shared" si="11"/>
        <v>70843</v>
      </c>
      <c r="F74" s="138">
        <f t="shared" si="11"/>
        <v>35843</v>
      </c>
      <c r="G74" s="138">
        <f t="shared" si="11"/>
        <v>0</v>
      </c>
      <c r="H74" s="138">
        <f t="shared" si="11"/>
        <v>35843</v>
      </c>
      <c r="I74" s="138">
        <f t="shared" si="11"/>
        <v>35000</v>
      </c>
      <c r="J74" s="138"/>
      <c r="K74" s="138"/>
      <c r="L74" s="138"/>
      <c r="M74" s="138"/>
      <c r="N74" s="138"/>
      <c r="O74" s="139"/>
      <c r="P74" s="139"/>
      <c r="Q74" s="140"/>
    </row>
    <row r="75" spans="1:17" ht="27" customHeight="1" x14ac:dyDescent="0.2">
      <c r="A75" s="137"/>
      <c r="B75" s="141" t="s">
        <v>295</v>
      </c>
      <c r="C75" s="141" t="s">
        <v>508</v>
      </c>
      <c r="D75" s="142">
        <v>40843</v>
      </c>
      <c r="E75" s="142">
        <v>40843</v>
      </c>
      <c r="F75" s="142">
        <f>SUM(G75+H75)</f>
        <v>5843</v>
      </c>
      <c r="G75" s="142">
        <v>0</v>
      </c>
      <c r="H75" s="142">
        <v>5843</v>
      </c>
      <c r="I75" s="142">
        <v>35000</v>
      </c>
      <c r="J75" s="138"/>
      <c r="K75" s="138"/>
      <c r="L75" s="138"/>
      <c r="M75" s="138"/>
      <c r="N75" s="138"/>
      <c r="O75" s="139"/>
      <c r="P75" s="139"/>
      <c r="Q75" s="140"/>
    </row>
    <row r="76" spans="1:17" ht="18.75" customHeight="1" x14ac:dyDescent="0.2">
      <c r="A76" s="137"/>
      <c r="B76" s="141" t="s">
        <v>296</v>
      </c>
      <c r="C76" s="141" t="s">
        <v>105</v>
      </c>
      <c r="D76" s="142">
        <v>30000</v>
      </c>
      <c r="E76" s="142">
        <v>30000</v>
      </c>
      <c r="F76" s="142">
        <f>SUM(G76+H76)</f>
        <v>30000</v>
      </c>
      <c r="G76" s="142">
        <v>0</v>
      </c>
      <c r="H76" s="142">
        <v>30000</v>
      </c>
      <c r="I76" s="142"/>
      <c r="J76" s="138"/>
      <c r="K76" s="138"/>
      <c r="L76" s="138"/>
      <c r="M76" s="138"/>
      <c r="N76" s="138"/>
      <c r="O76" s="139"/>
      <c r="P76" s="139"/>
      <c r="Q76" s="140"/>
    </row>
    <row r="77" spans="1:17" ht="19.5" customHeight="1" x14ac:dyDescent="0.2">
      <c r="A77" s="338" t="s">
        <v>22</v>
      </c>
      <c r="B77" s="338"/>
      <c r="C77" s="338"/>
      <c r="D77" s="145">
        <f>SUM(D9+D13+D15+D20+D22+D25+D31+D33+D36+D38+D40+D50+D53+D64+D71+D74)</f>
        <v>19530000</v>
      </c>
      <c r="E77" s="145">
        <f t="shared" ref="E77:P77" si="12">SUM(E9+E13+E15+E20+E22+E25+E31+E33+E36+E38+E40+E50+E53+E64+E71+E74)</f>
        <v>13896000</v>
      </c>
      <c r="F77" s="145">
        <f t="shared" si="12"/>
        <v>9819586</v>
      </c>
      <c r="G77" s="145">
        <f t="shared" si="12"/>
        <v>6874718</v>
      </c>
      <c r="H77" s="145">
        <f t="shared" si="12"/>
        <v>2944868</v>
      </c>
      <c r="I77" s="145">
        <f t="shared" si="12"/>
        <v>1084000</v>
      </c>
      <c r="J77" s="145">
        <f t="shared" si="12"/>
        <v>2812414</v>
      </c>
      <c r="K77" s="145">
        <f t="shared" si="12"/>
        <v>0</v>
      </c>
      <c r="L77" s="145">
        <f t="shared" si="12"/>
        <v>0</v>
      </c>
      <c r="M77" s="145">
        <f t="shared" si="12"/>
        <v>180000</v>
      </c>
      <c r="N77" s="145">
        <f t="shared" si="12"/>
        <v>5634000</v>
      </c>
      <c r="O77" s="145">
        <f t="shared" si="12"/>
        <v>5634000</v>
      </c>
      <c r="P77" s="145">
        <f t="shared" si="12"/>
        <v>5520000</v>
      </c>
      <c r="Q77" s="145">
        <v>0</v>
      </c>
    </row>
  </sheetData>
  <mergeCells count="19">
    <mergeCell ref="A77:C77"/>
    <mergeCell ref="K6:K7"/>
    <mergeCell ref="L6:L7"/>
    <mergeCell ref="O5:Q5"/>
    <mergeCell ref="I6:I7"/>
    <mergeCell ref="O6:O7"/>
    <mergeCell ref="G6:H6"/>
    <mergeCell ref="F5:M5"/>
    <mergeCell ref="J6:J7"/>
    <mergeCell ref="Q6:Q7"/>
    <mergeCell ref="A1:Q1"/>
    <mergeCell ref="A4:A7"/>
    <mergeCell ref="B4:B7"/>
    <mergeCell ref="C4:C7"/>
    <mergeCell ref="D4:D7"/>
    <mergeCell ref="E4:Q4"/>
    <mergeCell ref="E5:E7"/>
    <mergeCell ref="N5:N7"/>
    <mergeCell ref="F6:F7"/>
  </mergeCells>
  <phoneticPr fontId="10" type="noConversion"/>
  <printOptions horizontalCentered="1"/>
  <pageMargins left="0.23622047244094491" right="0.47244094488188981" top="0.9055118110236221" bottom="0.78740157480314965" header="0.51181102362204722" footer="0.51181102362204722"/>
  <pageSetup paperSize="9" scale="82" orientation="landscape" r:id="rId1"/>
  <headerFooter alignWithMargins="0">
    <oddHeader>&amp;RZałącznik Nr 2
do Uchwały Nr......... Rady Gminy Łączna  
       z dnia............r.</oddHeader>
  </headerFooter>
  <rowBreaks count="3" manualBreakCount="3">
    <brk id="27" max="16" man="1"/>
    <brk id="47" max="16383" man="1"/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D14" sqref="D14"/>
    </sheetView>
  </sheetViews>
  <sheetFormatPr defaultRowHeight="15" x14ac:dyDescent="0.2"/>
  <cols>
    <col min="1" max="1" width="2.85546875" style="147" customWidth="1"/>
    <col min="2" max="2" width="5.28515625" style="147" customWidth="1"/>
    <col min="3" max="3" width="6.5703125" style="147" customWidth="1"/>
    <col min="4" max="4" width="36.85546875" style="147" customWidth="1"/>
    <col min="5" max="5" width="12.85546875" style="147" customWidth="1"/>
    <col min="6" max="6" width="12.140625" style="147" customWidth="1"/>
    <col min="7" max="7" width="10.42578125" style="147" customWidth="1"/>
    <col min="8" max="8" width="10.85546875" style="147" customWidth="1"/>
    <col min="9" max="9" width="9.28515625" style="147" customWidth="1"/>
    <col min="10" max="10" width="9.140625" style="147"/>
    <col min="11" max="11" width="13.28515625" style="147" customWidth="1"/>
    <col min="12" max="12" width="13" style="147" customWidth="1"/>
    <col min="13" max="16384" width="9.140625" style="147"/>
  </cols>
  <sheetData>
    <row r="1" spans="1:12" x14ac:dyDescent="0.2">
      <c r="A1" s="347" t="s">
        <v>428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10.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50"/>
    </row>
    <row r="3" spans="1:12" ht="20.100000000000001" customHeight="1" x14ac:dyDescent="0.2">
      <c r="A3" s="348" t="s">
        <v>18</v>
      </c>
      <c r="B3" s="348" t="s">
        <v>1</v>
      </c>
      <c r="C3" s="348" t="s">
        <v>13</v>
      </c>
      <c r="D3" s="349" t="s">
        <v>84</v>
      </c>
      <c r="E3" s="349" t="s">
        <v>19</v>
      </c>
      <c r="F3" s="351" t="s">
        <v>21</v>
      </c>
      <c r="G3" s="351"/>
      <c r="H3" s="351"/>
      <c r="I3" s="351"/>
      <c r="J3" s="351"/>
      <c r="K3" s="351"/>
      <c r="L3" s="349" t="s">
        <v>20</v>
      </c>
    </row>
    <row r="4" spans="1:12" ht="20.100000000000001" customHeight="1" x14ac:dyDescent="0.2">
      <c r="A4" s="348"/>
      <c r="B4" s="348"/>
      <c r="C4" s="348"/>
      <c r="D4" s="349"/>
      <c r="E4" s="349"/>
      <c r="F4" s="350" t="s">
        <v>487</v>
      </c>
      <c r="G4" s="349" t="s">
        <v>10</v>
      </c>
      <c r="H4" s="349"/>
      <c r="I4" s="349"/>
      <c r="J4" s="349"/>
      <c r="K4" s="349"/>
      <c r="L4" s="349"/>
    </row>
    <row r="5" spans="1:12" ht="20.100000000000001" customHeight="1" x14ac:dyDescent="0.2">
      <c r="A5" s="348"/>
      <c r="B5" s="348"/>
      <c r="C5" s="348"/>
      <c r="D5" s="349"/>
      <c r="E5" s="349"/>
      <c r="F5" s="350"/>
      <c r="G5" s="355" t="s">
        <v>28</v>
      </c>
      <c r="H5" s="358" t="s">
        <v>25</v>
      </c>
      <c r="I5" s="149" t="s">
        <v>5</v>
      </c>
      <c r="J5" s="355" t="s">
        <v>29</v>
      </c>
      <c r="K5" s="358" t="s">
        <v>26</v>
      </c>
      <c r="L5" s="349"/>
    </row>
    <row r="6" spans="1:12" ht="29.25" customHeight="1" x14ac:dyDescent="0.2">
      <c r="A6" s="348"/>
      <c r="B6" s="348"/>
      <c r="C6" s="348"/>
      <c r="D6" s="349"/>
      <c r="E6" s="349"/>
      <c r="F6" s="350"/>
      <c r="G6" s="356"/>
      <c r="H6" s="356"/>
      <c r="I6" s="359" t="s">
        <v>85</v>
      </c>
      <c r="J6" s="356"/>
      <c r="K6" s="356"/>
      <c r="L6" s="349"/>
    </row>
    <row r="7" spans="1:12" ht="20.100000000000001" customHeight="1" x14ac:dyDescent="0.2">
      <c r="A7" s="348"/>
      <c r="B7" s="348"/>
      <c r="C7" s="348"/>
      <c r="D7" s="349"/>
      <c r="E7" s="349"/>
      <c r="F7" s="350"/>
      <c r="G7" s="356"/>
      <c r="H7" s="356"/>
      <c r="I7" s="359"/>
      <c r="J7" s="356"/>
      <c r="K7" s="356"/>
      <c r="L7" s="349"/>
    </row>
    <row r="8" spans="1:12" ht="84" customHeight="1" x14ac:dyDescent="0.2">
      <c r="A8" s="348"/>
      <c r="B8" s="348"/>
      <c r="C8" s="348"/>
      <c r="D8" s="349"/>
      <c r="E8" s="349"/>
      <c r="F8" s="350"/>
      <c r="G8" s="357"/>
      <c r="H8" s="357"/>
      <c r="I8" s="359"/>
      <c r="J8" s="357"/>
      <c r="K8" s="357"/>
      <c r="L8" s="349"/>
    </row>
    <row r="9" spans="1:12" ht="12" customHeight="1" x14ac:dyDescent="0.2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</row>
    <row r="10" spans="1:12" ht="16.5" customHeight="1" x14ac:dyDescent="0.2">
      <c r="A10" s="62"/>
      <c r="B10" s="62"/>
      <c r="C10" s="62"/>
      <c r="D10" s="19" t="s">
        <v>45</v>
      </c>
      <c r="E10" s="62"/>
      <c r="F10" s="62"/>
      <c r="G10" s="62"/>
      <c r="H10" s="62"/>
      <c r="I10" s="62"/>
      <c r="J10" s="62"/>
      <c r="K10" s="62"/>
      <c r="L10" s="62"/>
    </row>
    <row r="11" spans="1:12" ht="39" customHeight="1" x14ac:dyDescent="0.2">
      <c r="A11" s="236" t="s">
        <v>6</v>
      </c>
      <c r="B11" s="237" t="s">
        <v>189</v>
      </c>
      <c r="C11" s="237" t="s">
        <v>190</v>
      </c>
      <c r="D11" s="238" t="s">
        <v>502</v>
      </c>
      <c r="E11" s="307">
        <v>12000000</v>
      </c>
      <c r="F11" s="307">
        <v>4000000</v>
      </c>
      <c r="G11" s="307"/>
      <c r="H11" s="307">
        <v>1200000</v>
      </c>
      <c r="I11" s="307"/>
      <c r="J11" s="308"/>
      <c r="K11" s="308">
        <v>2800000</v>
      </c>
      <c r="L11" s="239" t="s">
        <v>191</v>
      </c>
    </row>
    <row r="12" spans="1:12" ht="29.25" customHeight="1" x14ac:dyDescent="0.2">
      <c r="A12" s="154" t="s">
        <v>7</v>
      </c>
      <c r="B12" s="237" t="s">
        <v>189</v>
      </c>
      <c r="C12" s="309" t="s">
        <v>190</v>
      </c>
      <c r="D12" s="152" t="s">
        <v>525</v>
      </c>
      <c r="E12" s="310">
        <v>3900000</v>
      </c>
      <c r="F12" s="311">
        <v>0</v>
      </c>
      <c r="G12" s="311"/>
      <c r="H12" s="311"/>
      <c r="I12" s="311"/>
      <c r="J12" s="312"/>
      <c r="K12" s="312"/>
      <c r="L12" s="315" t="s">
        <v>191</v>
      </c>
    </row>
    <row r="13" spans="1:12" ht="51.75" customHeight="1" x14ac:dyDescent="0.2">
      <c r="A13" s="154" t="s">
        <v>8</v>
      </c>
      <c r="B13" s="294">
        <v>900</v>
      </c>
      <c r="C13" s="294">
        <v>9001</v>
      </c>
      <c r="D13" s="152" t="s">
        <v>477</v>
      </c>
      <c r="E13" s="311">
        <v>220650</v>
      </c>
      <c r="F13" s="311">
        <v>64000</v>
      </c>
      <c r="G13" s="311">
        <v>64000</v>
      </c>
      <c r="H13" s="311"/>
      <c r="I13" s="313"/>
      <c r="J13" s="314"/>
      <c r="K13" s="314"/>
      <c r="L13" s="296" t="s">
        <v>198</v>
      </c>
    </row>
    <row r="14" spans="1:12" ht="32.25" customHeight="1" x14ac:dyDescent="0.2">
      <c r="A14" s="154" t="s">
        <v>0</v>
      </c>
      <c r="B14" s="294">
        <v>900</v>
      </c>
      <c r="C14" s="294">
        <v>90001</v>
      </c>
      <c r="D14" s="152" t="s">
        <v>507</v>
      </c>
      <c r="E14" s="311">
        <v>1700000</v>
      </c>
      <c r="F14" s="311">
        <v>850000</v>
      </c>
      <c r="G14" s="311"/>
      <c r="H14" s="311">
        <v>255000</v>
      </c>
      <c r="I14" s="313"/>
      <c r="J14" s="314"/>
      <c r="K14" s="314">
        <v>595000</v>
      </c>
      <c r="L14" s="153" t="s">
        <v>191</v>
      </c>
    </row>
    <row r="15" spans="1:12" ht="18" customHeight="1" x14ac:dyDescent="0.2">
      <c r="A15" s="62"/>
      <c r="B15" s="294"/>
      <c r="C15" s="294"/>
      <c r="D15" s="152" t="s">
        <v>467</v>
      </c>
      <c r="E15" s="58"/>
      <c r="F15" s="58"/>
      <c r="G15" s="58"/>
      <c r="H15" s="153"/>
      <c r="I15" s="294"/>
      <c r="J15" s="295"/>
      <c r="K15" s="295"/>
      <c r="L15" s="296"/>
    </row>
    <row r="16" spans="1:12" ht="25.5" customHeight="1" x14ac:dyDescent="0.2">
      <c r="A16" s="352" t="s">
        <v>27</v>
      </c>
      <c r="B16" s="353"/>
      <c r="C16" s="353"/>
      <c r="D16" s="354"/>
      <c r="E16" s="266">
        <f>SUM(E11:E15)</f>
        <v>17820650</v>
      </c>
      <c r="F16" s="266">
        <f t="shared" ref="F16:K16" si="0">SUM(F11+F13+F14)</f>
        <v>4914000</v>
      </c>
      <c r="G16" s="266">
        <f t="shared" si="0"/>
        <v>64000</v>
      </c>
      <c r="H16" s="305">
        <f t="shared" si="0"/>
        <v>1455000</v>
      </c>
      <c r="I16" s="266">
        <f t="shared" si="0"/>
        <v>0</v>
      </c>
      <c r="J16" s="266">
        <f t="shared" si="0"/>
        <v>0</v>
      </c>
      <c r="K16" s="266">
        <f t="shared" si="0"/>
        <v>3395000</v>
      </c>
      <c r="L16" s="258"/>
    </row>
  </sheetData>
  <mergeCells count="16">
    <mergeCell ref="A16:D16"/>
    <mergeCell ref="G4:K4"/>
    <mergeCell ref="G5:G8"/>
    <mergeCell ref="H5:H8"/>
    <mergeCell ref="J5:J8"/>
    <mergeCell ref="K5:K8"/>
    <mergeCell ref="I6:I8"/>
    <mergeCell ref="A1:L1"/>
    <mergeCell ref="A3:A8"/>
    <mergeCell ref="B3:B8"/>
    <mergeCell ref="C3:C8"/>
    <mergeCell ref="D3:D8"/>
    <mergeCell ref="L3:L8"/>
    <mergeCell ref="F4:F8"/>
    <mergeCell ref="E3:E8"/>
    <mergeCell ref="F3:K3"/>
  </mergeCells>
  <phoneticPr fontId="10" type="noConversion"/>
  <printOptions horizontalCentered="1"/>
  <pageMargins left="0.6692913385826772" right="0.39370078740157483" top="1.0236220472440944" bottom="0.78740157480314965" header="0.51181102362204722" footer="0.51181102362204722"/>
  <pageSetup paperSize="9" scale="87" orientation="landscape" r:id="rId1"/>
  <headerFooter alignWithMargins="0">
    <oddHeader>&amp;R&amp;9Załącznik nr 3
do Uchwały Nr ........... Rady Gminy Łączna 
 z dnia .........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D19" sqref="D19"/>
    </sheetView>
  </sheetViews>
  <sheetFormatPr defaultRowHeight="12.75" x14ac:dyDescent="0.2"/>
  <cols>
    <col min="1" max="1" width="4.42578125" style="1" customWidth="1"/>
    <col min="2" max="2" width="5.85546875" style="1" customWidth="1"/>
    <col min="3" max="3" width="7.7109375" style="1" customWidth="1"/>
    <col min="4" max="4" width="32.42578125" style="1" customWidth="1"/>
    <col min="5" max="5" width="11.140625" style="1" customWidth="1"/>
    <col min="6" max="6" width="11.85546875" style="1" customWidth="1"/>
    <col min="7" max="7" width="11.5703125" style="1" customWidth="1"/>
    <col min="8" max="8" width="12" style="1" customWidth="1"/>
    <col min="9" max="9" width="13" style="1" customWidth="1"/>
    <col min="10" max="10" width="11.5703125" style="1" customWidth="1"/>
    <col min="11" max="11" width="17.42578125" style="1" customWidth="1"/>
    <col min="12" max="16384" width="9.140625" style="1"/>
  </cols>
  <sheetData>
    <row r="1" spans="1:11" ht="18" x14ac:dyDescent="0.2">
      <c r="A1" s="364" t="s">
        <v>429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14</v>
      </c>
    </row>
    <row r="3" spans="1:11" s="13" customFormat="1" ht="20.100000000000001" customHeight="1" x14ac:dyDescent="0.2">
      <c r="A3" s="348" t="s">
        <v>18</v>
      </c>
      <c r="B3" s="348" t="s">
        <v>1</v>
      </c>
      <c r="C3" s="348" t="s">
        <v>13</v>
      </c>
      <c r="D3" s="349" t="s">
        <v>31</v>
      </c>
      <c r="E3" s="349" t="s">
        <v>21</v>
      </c>
      <c r="F3" s="349"/>
      <c r="G3" s="349"/>
      <c r="H3" s="349"/>
      <c r="I3" s="349"/>
      <c r="J3" s="349"/>
      <c r="K3" s="349" t="s">
        <v>20</v>
      </c>
    </row>
    <row r="4" spans="1:11" s="13" customFormat="1" ht="20.100000000000001" customHeight="1" x14ac:dyDescent="0.2">
      <c r="A4" s="348"/>
      <c r="B4" s="348"/>
      <c r="C4" s="348"/>
      <c r="D4" s="349"/>
      <c r="E4" s="349" t="s">
        <v>488</v>
      </c>
      <c r="F4" s="349" t="s">
        <v>10</v>
      </c>
      <c r="G4" s="349"/>
      <c r="H4" s="349"/>
      <c r="I4" s="349"/>
      <c r="J4" s="349"/>
      <c r="K4" s="349"/>
    </row>
    <row r="5" spans="1:11" s="13" customFormat="1" ht="20.100000000000001" customHeight="1" x14ac:dyDescent="0.2">
      <c r="A5" s="348"/>
      <c r="B5" s="348"/>
      <c r="C5" s="348"/>
      <c r="D5" s="349"/>
      <c r="E5" s="349"/>
      <c r="F5" s="355" t="s">
        <v>28</v>
      </c>
      <c r="G5" s="358" t="s">
        <v>25</v>
      </c>
      <c r="H5" s="50" t="s">
        <v>5</v>
      </c>
      <c r="I5" s="355" t="s">
        <v>30</v>
      </c>
      <c r="J5" s="361" t="s">
        <v>26</v>
      </c>
      <c r="K5" s="349"/>
    </row>
    <row r="6" spans="1:11" s="13" customFormat="1" ht="29.25" customHeight="1" x14ac:dyDescent="0.2">
      <c r="A6" s="348"/>
      <c r="B6" s="348"/>
      <c r="C6" s="348"/>
      <c r="D6" s="349"/>
      <c r="E6" s="349"/>
      <c r="F6" s="356"/>
      <c r="G6" s="356"/>
      <c r="H6" s="359" t="s">
        <v>85</v>
      </c>
      <c r="I6" s="356"/>
      <c r="J6" s="362"/>
      <c r="K6" s="349"/>
    </row>
    <row r="7" spans="1:11" s="13" customFormat="1" ht="20.100000000000001" customHeight="1" x14ac:dyDescent="0.2">
      <c r="A7" s="348"/>
      <c r="B7" s="348"/>
      <c r="C7" s="348"/>
      <c r="D7" s="349"/>
      <c r="E7" s="349"/>
      <c r="F7" s="356"/>
      <c r="G7" s="356"/>
      <c r="H7" s="359"/>
      <c r="I7" s="356"/>
      <c r="J7" s="362"/>
      <c r="K7" s="349"/>
    </row>
    <row r="8" spans="1:11" s="13" customFormat="1" ht="30" customHeight="1" x14ac:dyDescent="0.2">
      <c r="A8" s="348"/>
      <c r="B8" s="348"/>
      <c r="C8" s="348"/>
      <c r="D8" s="349"/>
      <c r="E8" s="349"/>
      <c r="F8" s="357"/>
      <c r="G8" s="357"/>
      <c r="H8" s="359"/>
      <c r="I8" s="357"/>
      <c r="J8" s="363"/>
      <c r="K8" s="349"/>
    </row>
    <row r="9" spans="1:11" ht="12.75" customHeight="1" x14ac:dyDescent="0.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33" customHeight="1" x14ac:dyDescent="0.2">
      <c r="A10" s="83"/>
      <c r="B10" s="291" t="s">
        <v>189</v>
      </c>
      <c r="C10" s="291" t="s">
        <v>190</v>
      </c>
      <c r="D10" s="304" t="s">
        <v>491</v>
      </c>
      <c r="E10" s="264">
        <v>40000</v>
      </c>
      <c r="F10" s="264">
        <v>40000</v>
      </c>
      <c r="G10" s="83"/>
      <c r="H10" s="83"/>
      <c r="I10" s="83"/>
      <c r="J10" s="83"/>
      <c r="K10" s="288" t="s">
        <v>386</v>
      </c>
    </row>
    <row r="11" spans="1:11" ht="28.5" customHeight="1" x14ac:dyDescent="0.2">
      <c r="A11" s="83" t="s">
        <v>6</v>
      </c>
      <c r="B11" s="83">
        <v>600</v>
      </c>
      <c r="C11" s="83">
        <v>60016</v>
      </c>
      <c r="D11" s="286" t="s">
        <v>492</v>
      </c>
      <c r="E11" s="264">
        <v>10000</v>
      </c>
      <c r="F11" s="264">
        <v>10000</v>
      </c>
      <c r="G11" s="83"/>
      <c r="H11" s="83"/>
      <c r="I11" s="83"/>
      <c r="J11" s="83"/>
      <c r="K11" s="288" t="s">
        <v>386</v>
      </c>
    </row>
    <row r="12" spans="1:11" ht="51" customHeight="1" x14ac:dyDescent="0.2">
      <c r="A12" s="83" t="s">
        <v>7</v>
      </c>
      <c r="B12" s="291" t="s">
        <v>213</v>
      </c>
      <c r="C12" s="291" t="s">
        <v>218</v>
      </c>
      <c r="D12" s="303" t="s">
        <v>478</v>
      </c>
      <c r="E12" s="264">
        <v>670000</v>
      </c>
      <c r="F12" s="264"/>
      <c r="G12" s="264">
        <v>220000</v>
      </c>
      <c r="H12" s="264"/>
      <c r="I12" s="264"/>
      <c r="J12" s="264">
        <v>450000</v>
      </c>
      <c r="K12" s="288" t="s">
        <v>386</v>
      </c>
    </row>
    <row r="13" spans="1:11" ht="18.75" customHeight="1" x14ac:dyDescent="0.2">
      <c r="A13" s="360" t="s">
        <v>27</v>
      </c>
      <c r="B13" s="360"/>
      <c r="C13" s="360"/>
      <c r="D13" s="360"/>
      <c r="E13" s="123">
        <f>SUM(E10:E12)</f>
        <v>720000</v>
      </c>
      <c r="F13" s="123">
        <f>SUM(F10:F12)</f>
        <v>50000</v>
      </c>
      <c r="G13" s="123">
        <f>SUM(G12:G12)</f>
        <v>220000</v>
      </c>
      <c r="H13" s="123"/>
      <c r="I13" s="123"/>
      <c r="J13" s="123">
        <f>SUM(J12:J12)</f>
        <v>450000</v>
      </c>
      <c r="K13" s="263" t="s">
        <v>16</v>
      </c>
    </row>
    <row r="27" spans="7:7" x14ac:dyDescent="0.2">
      <c r="G27" s="1" t="s">
        <v>374</v>
      </c>
    </row>
  </sheetData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13:D13"/>
    <mergeCell ref="G5:G8"/>
    <mergeCell ref="I5:I8"/>
    <mergeCell ref="J5:J8"/>
    <mergeCell ref="F5:F8"/>
    <mergeCell ref="H6:H8"/>
  </mergeCells>
  <phoneticPr fontId="10" type="noConversion"/>
  <printOptions horizontalCentered="1"/>
  <pageMargins left="0.51181102362204722" right="0.39370078740157483" top="1.3779527559055118" bottom="0.78740157480314965" header="0.51181102362204722" footer="0.51181102362204722"/>
  <pageSetup paperSize="9" orientation="landscape" r:id="rId1"/>
  <headerFooter alignWithMargins="0">
    <oddHeader xml:space="preserve">&amp;R&amp;9Załącznik Nr 4
do Uchwały Nr ............
Rady Gminy Łączna 
z dnia ...............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view="pageBreakPreview" topLeftCell="A19" zoomScaleNormal="100" zoomScaleSheetLayoutView="100" workbookViewId="0">
      <selection activeCell="B42" sqref="B42"/>
    </sheetView>
  </sheetViews>
  <sheetFormatPr defaultRowHeight="11.25" x14ac:dyDescent="0.2"/>
  <cols>
    <col min="1" max="1" width="3.5703125" style="158" customWidth="1"/>
    <col min="2" max="2" width="45.42578125" style="158" customWidth="1"/>
    <col min="3" max="3" width="9.7109375" style="158" customWidth="1"/>
    <col min="4" max="4" width="10.42578125" style="158" customWidth="1"/>
    <col min="5" max="5" width="7.5703125" style="158" customWidth="1"/>
    <col min="6" max="6" width="8.42578125" style="158" customWidth="1"/>
    <col min="7" max="7" width="25.28515625" style="158" customWidth="1"/>
    <col min="8" max="8" width="13.7109375" style="158" customWidth="1"/>
    <col min="9" max="9" width="13.42578125" style="158" customWidth="1"/>
    <col min="10" max="10" width="9.140625" style="158" hidden="1" customWidth="1"/>
    <col min="11" max="16384" width="9.140625" style="158"/>
  </cols>
  <sheetData>
    <row r="1" spans="1:9" x14ac:dyDescent="0.2">
      <c r="G1" s="219" t="s">
        <v>424</v>
      </c>
    </row>
    <row r="2" spans="1:9" x14ac:dyDescent="0.2">
      <c r="G2" s="219" t="s">
        <v>441</v>
      </c>
    </row>
    <row r="3" spans="1:9" x14ac:dyDescent="0.2">
      <c r="G3" s="158" t="s">
        <v>372</v>
      </c>
    </row>
    <row r="4" spans="1:9" x14ac:dyDescent="0.2">
      <c r="G4" s="158" t="s">
        <v>442</v>
      </c>
    </row>
    <row r="5" spans="1:9" hidden="1" x14ac:dyDescent="0.2"/>
    <row r="6" spans="1:9" hidden="1" x14ac:dyDescent="0.2"/>
    <row r="7" spans="1:9" ht="15" customHeight="1" x14ac:dyDescent="0.2">
      <c r="A7" s="366" t="s">
        <v>430</v>
      </c>
      <c r="B7" s="366"/>
      <c r="C7" s="366"/>
      <c r="D7" s="366"/>
      <c r="E7" s="366"/>
      <c r="F7" s="366"/>
      <c r="G7" s="366"/>
      <c r="H7" s="366"/>
      <c r="I7" s="366"/>
    </row>
    <row r="8" spans="1:9" ht="1.5" hidden="1" customHeight="1" x14ac:dyDescent="0.2">
      <c r="A8" s="156"/>
      <c r="B8" s="156"/>
      <c r="C8" s="156"/>
      <c r="D8" s="156"/>
      <c r="E8" s="156"/>
      <c r="F8" s="156"/>
      <c r="G8" s="156"/>
      <c r="H8" s="156"/>
      <c r="I8" s="156"/>
    </row>
    <row r="9" spans="1:9" hidden="1" x14ac:dyDescent="0.2"/>
    <row r="10" spans="1:9" ht="48" customHeight="1" x14ac:dyDescent="0.2">
      <c r="A10" s="365" t="s">
        <v>33</v>
      </c>
      <c r="B10" s="365" t="s">
        <v>75</v>
      </c>
      <c r="C10" s="365" t="s">
        <v>76</v>
      </c>
      <c r="D10" s="367" t="s">
        <v>20</v>
      </c>
      <c r="E10" s="365" t="s">
        <v>1</v>
      </c>
      <c r="F10" s="367" t="s">
        <v>2</v>
      </c>
      <c r="G10" s="365" t="s">
        <v>77</v>
      </c>
      <c r="H10" s="365"/>
      <c r="I10" s="365" t="s">
        <v>431</v>
      </c>
    </row>
    <row r="11" spans="1:9" ht="18" customHeight="1" x14ac:dyDescent="0.2">
      <c r="A11" s="365"/>
      <c r="B11" s="365"/>
      <c r="C11" s="365"/>
      <c r="D11" s="368"/>
      <c r="E11" s="365"/>
      <c r="F11" s="368"/>
      <c r="G11" s="155" t="s">
        <v>78</v>
      </c>
      <c r="H11" s="155" t="s">
        <v>67</v>
      </c>
      <c r="I11" s="365"/>
    </row>
    <row r="12" spans="1:9" x14ac:dyDescent="0.2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55">
        <v>8</v>
      </c>
      <c r="I12" s="155">
        <v>9</v>
      </c>
    </row>
    <row r="13" spans="1:9" x14ac:dyDescent="0.2">
      <c r="A13" s="157" t="s">
        <v>6</v>
      </c>
      <c r="B13" s="231" t="s">
        <v>407</v>
      </c>
      <c r="C13" s="161" t="s">
        <v>414</v>
      </c>
      <c r="D13" s="161" t="s">
        <v>191</v>
      </c>
      <c r="E13" s="251" t="s">
        <v>189</v>
      </c>
      <c r="F13" s="251" t="s">
        <v>190</v>
      </c>
      <c r="G13" s="161" t="s">
        <v>79</v>
      </c>
      <c r="H13" s="269">
        <f>SUM(H18)</f>
        <v>5100000</v>
      </c>
      <c r="I13" s="270">
        <f>SUM(I18)</f>
        <v>1994229</v>
      </c>
    </row>
    <row r="14" spans="1:9" ht="13.5" customHeight="1" x14ac:dyDescent="0.2">
      <c r="A14" s="159"/>
      <c r="B14" s="231" t="s">
        <v>410</v>
      </c>
      <c r="C14" s="161"/>
      <c r="D14" s="161"/>
      <c r="E14" s="161"/>
      <c r="F14" s="161"/>
      <c r="G14" s="161" t="s">
        <v>86</v>
      </c>
      <c r="H14" s="271"/>
      <c r="I14" s="272"/>
    </row>
    <row r="15" spans="1:9" ht="20.25" customHeight="1" x14ac:dyDescent="0.2">
      <c r="A15" s="159"/>
      <c r="B15" s="231" t="s">
        <v>411</v>
      </c>
      <c r="C15" s="161"/>
      <c r="D15" s="161"/>
      <c r="E15" s="161"/>
      <c r="F15" s="161"/>
      <c r="G15" s="164" t="s">
        <v>72</v>
      </c>
      <c r="H15" s="271"/>
      <c r="I15" s="272"/>
    </row>
    <row r="16" spans="1:9" ht="24.75" customHeight="1" x14ac:dyDescent="0.2">
      <c r="A16" s="159"/>
      <c r="B16" s="254" t="s">
        <v>408</v>
      </c>
      <c r="C16" s="161"/>
      <c r="D16" s="161"/>
      <c r="E16" s="161"/>
      <c r="F16" s="161"/>
      <c r="G16" s="164" t="s">
        <v>73</v>
      </c>
      <c r="H16" s="271"/>
      <c r="I16" s="273"/>
    </row>
    <row r="17" spans="1:9" ht="22.5" x14ac:dyDescent="0.2">
      <c r="A17" s="159"/>
      <c r="B17" s="168"/>
      <c r="C17" s="161"/>
      <c r="D17" s="161"/>
      <c r="E17" s="161"/>
      <c r="F17" s="161"/>
      <c r="G17" s="165" t="s">
        <v>74</v>
      </c>
      <c r="H17" s="271"/>
      <c r="I17" s="273"/>
    </row>
    <row r="18" spans="1:9" x14ac:dyDescent="0.2">
      <c r="A18" s="159"/>
      <c r="B18" s="231"/>
      <c r="C18" s="161"/>
      <c r="D18" s="161"/>
      <c r="E18" s="161"/>
      <c r="F18" s="161"/>
      <c r="G18" s="161" t="s">
        <v>87</v>
      </c>
      <c r="H18" s="271">
        <f>SUM(H19:H21)</f>
        <v>5100000</v>
      </c>
      <c r="I18" s="271">
        <f>SUM(I19:I21)</f>
        <v>1994229</v>
      </c>
    </row>
    <row r="19" spans="1:9" x14ac:dyDescent="0.2">
      <c r="A19" s="159"/>
      <c r="B19" s="232" t="s">
        <v>351</v>
      </c>
      <c r="C19" s="161"/>
      <c r="D19" s="161"/>
      <c r="E19" s="161"/>
      <c r="F19" s="161"/>
      <c r="G19" s="164" t="s">
        <v>72</v>
      </c>
      <c r="H19" s="271">
        <v>2550000</v>
      </c>
      <c r="I19" s="273">
        <v>795000</v>
      </c>
    </row>
    <row r="20" spans="1:9" x14ac:dyDescent="0.2">
      <c r="A20" s="159"/>
      <c r="B20" s="232"/>
      <c r="C20" s="161"/>
      <c r="D20" s="161"/>
      <c r="E20" s="161"/>
      <c r="F20" s="161"/>
      <c r="G20" s="164" t="s">
        <v>73</v>
      </c>
      <c r="H20" s="271"/>
      <c r="I20" s="273"/>
    </row>
    <row r="21" spans="1:9" ht="22.5" x14ac:dyDescent="0.2">
      <c r="A21" s="159"/>
      <c r="B21" s="232"/>
      <c r="C21" s="161"/>
      <c r="D21" s="161"/>
      <c r="E21" s="161"/>
      <c r="F21" s="161"/>
      <c r="G21" s="165" t="s">
        <v>74</v>
      </c>
      <c r="H21" s="274">
        <v>2550000</v>
      </c>
      <c r="I21" s="273">
        <v>1199229</v>
      </c>
    </row>
    <row r="22" spans="1:9" ht="30.75" customHeight="1" thickBot="1" x14ac:dyDescent="0.25">
      <c r="A22" s="234"/>
      <c r="B22" s="233"/>
      <c r="C22" s="225"/>
      <c r="D22" s="225"/>
      <c r="E22" s="225"/>
      <c r="F22" s="225"/>
      <c r="G22" s="226" t="s">
        <v>95</v>
      </c>
      <c r="H22" s="275"/>
      <c r="I22" s="276"/>
    </row>
    <row r="23" spans="1:9" ht="21" customHeight="1" x14ac:dyDescent="0.2">
      <c r="A23" s="161" t="s">
        <v>7</v>
      </c>
      <c r="B23" s="167" t="s">
        <v>347</v>
      </c>
      <c r="C23" s="161" t="s">
        <v>419</v>
      </c>
      <c r="D23" s="161" t="s">
        <v>191</v>
      </c>
      <c r="E23" s="161">
        <v>720</v>
      </c>
      <c r="F23" s="161">
        <v>72095</v>
      </c>
      <c r="G23" s="161" t="s">
        <v>79</v>
      </c>
      <c r="H23" s="265">
        <f>SUM(H28)</f>
        <v>259862.80000000002</v>
      </c>
      <c r="I23" s="265">
        <f>SUM(I28)</f>
        <v>214603</v>
      </c>
    </row>
    <row r="24" spans="1:9" ht="22.5" x14ac:dyDescent="0.2">
      <c r="A24" s="161"/>
      <c r="B24" s="167" t="s">
        <v>348</v>
      </c>
      <c r="C24" s="161"/>
      <c r="D24" s="161"/>
      <c r="E24" s="161"/>
      <c r="F24" s="161"/>
      <c r="G24" s="161" t="s">
        <v>86</v>
      </c>
      <c r="H24" s="210"/>
      <c r="I24" s="210"/>
    </row>
    <row r="25" spans="1:9" ht="22.5" x14ac:dyDescent="0.2">
      <c r="A25" s="161"/>
      <c r="B25" s="167" t="s">
        <v>349</v>
      </c>
      <c r="C25" s="161"/>
      <c r="D25" s="161"/>
      <c r="E25" s="161"/>
      <c r="F25" s="161"/>
      <c r="G25" s="164" t="s">
        <v>72</v>
      </c>
      <c r="H25" s="210"/>
      <c r="I25" s="210"/>
    </row>
    <row r="26" spans="1:9" ht="22.5" x14ac:dyDescent="0.2">
      <c r="A26" s="161"/>
      <c r="B26" s="253" t="s">
        <v>350</v>
      </c>
      <c r="C26" s="161"/>
      <c r="D26" s="161"/>
      <c r="E26" s="161"/>
      <c r="F26" s="161"/>
      <c r="G26" s="164" t="s">
        <v>73</v>
      </c>
      <c r="H26" s="210"/>
      <c r="I26" s="210"/>
    </row>
    <row r="27" spans="1:9" ht="22.5" x14ac:dyDescent="0.2">
      <c r="A27" s="161"/>
      <c r="B27" s="168"/>
      <c r="C27" s="161"/>
      <c r="D27" s="161"/>
      <c r="E27" s="161"/>
      <c r="F27" s="161"/>
      <c r="G27" s="165" t="s">
        <v>74</v>
      </c>
      <c r="H27" s="210"/>
      <c r="I27" s="210"/>
    </row>
    <row r="28" spans="1:9" x14ac:dyDescent="0.2">
      <c r="A28" s="161"/>
      <c r="B28" s="167"/>
      <c r="C28" s="161"/>
      <c r="D28" s="161"/>
      <c r="E28" s="161"/>
      <c r="F28" s="161"/>
      <c r="G28" s="161" t="s">
        <v>87</v>
      </c>
      <c r="H28" s="210">
        <f>SUM(H29:H31)</f>
        <v>259862.80000000002</v>
      </c>
      <c r="I28" s="210">
        <f>SUM(I29:I32)</f>
        <v>214603</v>
      </c>
    </row>
    <row r="29" spans="1:9" x14ac:dyDescent="0.2">
      <c r="A29" s="161"/>
      <c r="B29" s="161" t="s">
        <v>351</v>
      </c>
      <c r="C29" s="161"/>
      <c r="D29" s="161"/>
      <c r="E29" s="161"/>
      <c r="F29" s="161"/>
      <c r="G29" s="164" t="s">
        <v>72</v>
      </c>
      <c r="H29" s="210">
        <v>8623.16</v>
      </c>
      <c r="I29" s="210">
        <v>32191</v>
      </c>
    </row>
    <row r="30" spans="1:9" x14ac:dyDescent="0.2">
      <c r="A30" s="161"/>
      <c r="B30" s="161"/>
      <c r="C30" s="161"/>
      <c r="D30" s="161"/>
      <c r="E30" s="161"/>
      <c r="F30" s="161"/>
      <c r="G30" s="164" t="s">
        <v>73</v>
      </c>
      <c r="H30" s="210"/>
      <c r="I30" s="210"/>
    </row>
    <row r="31" spans="1:9" ht="21" customHeight="1" x14ac:dyDescent="0.2">
      <c r="A31" s="161"/>
      <c r="B31" s="161"/>
      <c r="C31" s="161"/>
      <c r="D31" s="161"/>
      <c r="E31" s="161"/>
      <c r="F31" s="161"/>
      <c r="G31" s="165" t="s">
        <v>74</v>
      </c>
      <c r="H31" s="210">
        <v>251239.64</v>
      </c>
      <c r="I31" s="210">
        <v>182412</v>
      </c>
    </row>
    <row r="32" spans="1:9" ht="34.5" hidden="1" thickBot="1" x14ac:dyDescent="0.25">
      <c r="A32" s="225"/>
      <c r="B32" s="225"/>
      <c r="C32" s="225"/>
      <c r="D32" s="225"/>
      <c r="E32" s="225"/>
      <c r="F32" s="225"/>
      <c r="G32" s="226" t="s">
        <v>95</v>
      </c>
      <c r="H32" s="227"/>
      <c r="I32" s="227"/>
    </row>
    <row r="33" spans="1:11" hidden="1" x14ac:dyDescent="0.2">
      <c r="A33" s="169"/>
      <c r="B33" s="169"/>
      <c r="C33" s="169"/>
      <c r="D33" s="169"/>
      <c r="E33" s="169"/>
      <c r="F33" s="169"/>
      <c r="G33" s="169"/>
      <c r="H33" s="170"/>
      <c r="I33" s="170"/>
    </row>
    <row r="34" spans="1:11" ht="21.75" customHeight="1" x14ac:dyDescent="0.2">
      <c r="A34" s="160" t="s">
        <v>8</v>
      </c>
      <c r="B34" s="166" t="s">
        <v>347</v>
      </c>
      <c r="C34" s="160" t="s">
        <v>419</v>
      </c>
      <c r="D34" s="160" t="s">
        <v>191</v>
      </c>
      <c r="E34" s="160">
        <v>720</v>
      </c>
      <c r="F34" s="160">
        <v>72095</v>
      </c>
      <c r="G34" s="160" t="s">
        <v>79</v>
      </c>
      <c r="H34" s="268">
        <v>85000</v>
      </c>
      <c r="I34" s="268">
        <f>SUM(I39)</f>
        <v>36789</v>
      </c>
    </row>
    <row r="35" spans="1:11" ht="20.25" customHeight="1" x14ac:dyDescent="0.2">
      <c r="A35" s="161"/>
      <c r="B35" s="167" t="s">
        <v>348</v>
      </c>
      <c r="C35" s="161"/>
      <c r="D35" s="161"/>
      <c r="E35" s="161"/>
      <c r="F35" s="161"/>
      <c r="G35" s="161" t="s">
        <v>86</v>
      </c>
      <c r="H35" s="210"/>
      <c r="I35" s="210"/>
    </row>
    <row r="36" spans="1:11" ht="22.5" x14ac:dyDescent="0.2">
      <c r="A36" s="161"/>
      <c r="B36" s="167" t="s">
        <v>349</v>
      </c>
      <c r="C36" s="161"/>
      <c r="D36" s="161"/>
      <c r="E36" s="161"/>
      <c r="F36" s="161"/>
      <c r="G36" s="164" t="s">
        <v>72</v>
      </c>
      <c r="H36" s="210"/>
      <c r="I36" s="210"/>
    </row>
    <row r="37" spans="1:11" ht="34.5" customHeight="1" x14ac:dyDescent="0.2">
      <c r="A37" s="161"/>
      <c r="B37" s="253" t="s">
        <v>352</v>
      </c>
      <c r="C37" s="161"/>
      <c r="D37" s="161"/>
      <c r="E37" s="161"/>
      <c r="F37" s="161"/>
      <c r="G37" s="164" t="s">
        <v>73</v>
      </c>
      <c r="H37" s="210"/>
      <c r="I37" s="210"/>
    </row>
    <row r="38" spans="1:11" ht="22.5" x14ac:dyDescent="0.2">
      <c r="A38" s="161"/>
      <c r="B38" s="168"/>
      <c r="C38" s="161"/>
      <c r="D38" s="161"/>
      <c r="E38" s="161"/>
      <c r="F38" s="161"/>
      <c r="G38" s="165" t="s">
        <v>74</v>
      </c>
      <c r="H38" s="210"/>
      <c r="I38" s="210"/>
    </row>
    <row r="39" spans="1:11" x14ac:dyDescent="0.2">
      <c r="A39" s="161"/>
      <c r="B39" s="167"/>
      <c r="C39" s="161"/>
      <c r="D39" s="161"/>
      <c r="E39" s="161"/>
      <c r="F39" s="161"/>
      <c r="G39" s="161" t="s">
        <v>87</v>
      </c>
      <c r="H39" s="210">
        <f>SUM(H34:H38)</f>
        <v>85000</v>
      </c>
      <c r="I39" s="210">
        <f>SUM(I40:I42)</f>
        <v>36789</v>
      </c>
    </row>
    <row r="40" spans="1:11" x14ac:dyDescent="0.2">
      <c r="A40" s="161"/>
      <c r="B40" s="161" t="s">
        <v>351</v>
      </c>
      <c r="C40" s="161"/>
      <c r="D40" s="161"/>
      <c r="E40" s="161"/>
      <c r="F40" s="161"/>
      <c r="G40" s="164" t="s">
        <v>72</v>
      </c>
      <c r="H40" s="210">
        <v>20000</v>
      </c>
      <c r="I40" s="210">
        <v>5518</v>
      </c>
    </row>
    <row r="41" spans="1:11" x14ac:dyDescent="0.2">
      <c r="A41" s="161"/>
      <c r="B41" s="161"/>
      <c r="C41" s="161"/>
      <c r="D41" s="161"/>
      <c r="E41" s="161"/>
      <c r="F41" s="161"/>
      <c r="G41" s="164" t="s">
        <v>73</v>
      </c>
      <c r="H41" s="210"/>
      <c r="I41" s="210"/>
    </row>
    <row r="42" spans="1:11" ht="22.5" x14ac:dyDescent="0.2">
      <c r="A42" s="161"/>
      <c r="B42" s="161"/>
      <c r="C42" s="161"/>
      <c r="D42" s="161"/>
      <c r="E42" s="161"/>
      <c r="F42" s="161"/>
      <c r="G42" s="165" t="s">
        <v>74</v>
      </c>
      <c r="H42" s="210">
        <f>SUM(I42)</f>
        <v>31271</v>
      </c>
      <c r="I42" s="210">
        <v>31271</v>
      </c>
    </row>
    <row r="43" spans="1:11" ht="34.5" thickBot="1" x14ac:dyDescent="0.25">
      <c r="A43" s="225"/>
      <c r="B43" s="225"/>
      <c r="C43" s="225"/>
      <c r="D43" s="225"/>
      <c r="E43" s="225"/>
      <c r="F43" s="225"/>
      <c r="G43" s="226" t="s">
        <v>95</v>
      </c>
      <c r="H43" s="267"/>
      <c r="I43" s="267"/>
    </row>
    <row r="44" spans="1:11" ht="17.25" customHeight="1" x14ac:dyDescent="0.2">
      <c r="A44" s="161" t="s">
        <v>0</v>
      </c>
      <c r="B44" s="167" t="s">
        <v>401</v>
      </c>
      <c r="C44" s="228" t="s">
        <v>404</v>
      </c>
      <c r="D44" s="160" t="s">
        <v>191</v>
      </c>
      <c r="E44" s="161">
        <v>853</v>
      </c>
      <c r="F44" s="161">
        <v>85395</v>
      </c>
      <c r="G44" s="161" t="s">
        <v>79</v>
      </c>
      <c r="H44" s="265">
        <f>SUM(H45+H49)</f>
        <v>571113</v>
      </c>
      <c r="I44" s="265">
        <f>SUM(I45+I49)</f>
        <v>190343.87999999998</v>
      </c>
      <c r="J44" s="250"/>
      <c r="K44" s="220"/>
    </row>
    <row r="45" spans="1:11" ht="18.75" customHeight="1" x14ac:dyDescent="0.2">
      <c r="A45" s="161"/>
      <c r="B45" s="167" t="s">
        <v>405</v>
      </c>
      <c r="C45" s="161"/>
      <c r="D45" s="162"/>
      <c r="E45" s="161"/>
      <c r="F45" s="161"/>
      <c r="G45" s="161" t="s">
        <v>86</v>
      </c>
      <c r="H45" s="210">
        <f>SUM(H46:H48)</f>
        <v>533113</v>
      </c>
      <c r="I45" s="210">
        <f>SUM(I46:I48)</f>
        <v>190343.87999999998</v>
      </c>
      <c r="J45" s="250"/>
      <c r="K45" s="220"/>
    </row>
    <row r="46" spans="1:11" ht="35.25" customHeight="1" x14ac:dyDescent="0.2">
      <c r="A46" s="161"/>
      <c r="B46" s="167" t="s">
        <v>406</v>
      </c>
      <c r="C46" s="161"/>
      <c r="D46" s="161"/>
      <c r="E46" s="161"/>
      <c r="F46" s="161"/>
      <c r="G46" s="164" t="s">
        <v>72</v>
      </c>
      <c r="H46" s="210"/>
      <c r="I46" s="210"/>
      <c r="J46" s="250"/>
      <c r="K46" s="220"/>
    </row>
    <row r="47" spans="1:11" ht="15.75" customHeight="1" x14ac:dyDescent="0.2">
      <c r="A47" s="161"/>
      <c r="B47" s="253" t="s">
        <v>409</v>
      </c>
      <c r="C47" s="161"/>
      <c r="D47" s="161"/>
      <c r="E47" s="161"/>
      <c r="F47" s="161"/>
      <c r="G47" s="164" t="s">
        <v>73</v>
      </c>
      <c r="H47" s="210">
        <v>79966.95</v>
      </c>
      <c r="I47" s="210">
        <v>28916.55</v>
      </c>
      <c r="J47" s="250"/>
      <c r="K47" s="220"/>
    </row>
    <row r="48" spans="1:11" ht="26.25" customHeight="1" x14ac:dyDescent="0.2">
      <c r="A48" s="161"/>
      <c r="B48" s="161"/>
      <c r="C48" s="161"/>
      <c r="D48" s="161"/>
      <c r="E48" s="161"/>
      <c r="F48" s="161"/>
      <c r="G48" s="165" t="s">
        <v>74</v>
      </c>
      <c r="H48" s="210">
        <v>453146.05</v>
      </c>
      <c r="I48" s="210">
        <v>161427.32999999999</v>
      </c>
      <c r="J48" s="250"/>
      <c r="K48" s="220"/>
    </row>
    <row r="49" spans="1:11" ht="18.75" customHeight="1" x14ac:dyDescent="0.2">
      <c r="A49" s="161"/>
      <c r="B49" s="161"/>
      <c r="C49" s="161"/>
      <c r="D49" s="161"/>
      <c r="E49" s="161"/>
      <c r="F49" s="161"/>
      <c r="G49" s="161" t="s">
        <v>87</v>
      </c>
      <c r="H49" s="163">
        <f>SUM(H50:H52)</f>
        <v>38000</v>
      </c>
      <c r="I49" s="163">
        <f>SUM(I50:I52)</f>
        <v>0</v>
      </c>
      <c r="J49" s="250"/>
      <c r="K49" s="220"/>
    </row>
    <row r="50" spans="1:11" ht="21" customHeight="1" x14ac:dyDescent="0.2">
      <c r="A50" s="161"/>
      <c r="B50" s="161"/>
      <c r="C50" s="161"/>
      <c r="D50" s="161"/>
      <c r="E50" s="161"/>
      <c r="F50" s="161"/>
      <c r="G50" s="164" t="s">
        <v>72</v>
      </c>
      <c r="H50" s="163"/>
      <c r="I50" s="163"/>
      <c r="J50" s="250"/>
      <c r="K50" s="220"/>
    </row>
    <row r="51" spans="1:11" ht="18" customHeight="1" x14ac:dyDescent="0.2">
      <c r="A51" s="161"/>
      <c r="B51" s="161"/>
      <c r="C51" s="161"/>
      <c r="D51" s="161"/>
      <c r="E51" s="161"/>
      <c r="F51" s="161"/>
      <c r="G51" s="164" t="s">
        <v>73</v>
      </c>
      <c r="H51" s="163">
        <v>5700</v>
      </c>
      <c r="I51" s="163"/>
      <c r="J51" s="250"/>
      <c r="K51" s="220"/>
    </row>
    <row r="52" spans="1:11" ht="24" customHeight="1" x14ac:dyDescent="0.2">
      <c r="A52" s="161"/>
      <c r="B52" s="161"/>
      <c r="C52" s="161"/>
      <c r="D52" s="161"/>
      <c r="E52" s="161"/>
      <c r="F52" s="161"/>
      <c r="G52" s="165" t="s">
        <v>74</v>
      </c>
      <c r="H52" s="163">
        <v>32300</v>
      </c>
      <c r="I52" s="163"/>
      <c r="J52" s="250"/>
      <c r="K52" s="220"/>
    </row>
    <row r="53" spans="1:11" ht="34.5" customHeight="1" thickBot="1" x14ac:dyDescent="0.25">
      <c r="A53" s="161"/>
      <c r="B53" s="225"/>
      <c r="C53" s="225"/>
      <c r="D53" s="225"/>
      <c r="E53" s="225"/>
      <c r="F53" s="225"/>
      <c r="G53" s="226" t="s">
        <v>95</v>
      </c>
      <c r="H53" s="227"/>
      <c r="I53" s="227"/>
      <c r="J53" s="250"/>
      <c r="K53" s="220"/>
    </row>
    <row r="54" spans="1:11" ht="20.25" customHeight="1" x14ac:dyDescent="0.2">
      <c r="A54" s="161" t="s">
        <v>166</v>
      </c>
      <c r="B54" s="167" t="s">
        <v>401</v>
      </c>
      <c r="C54" s="228">
        <v>2015</v>
      </c>
      <c r="D54" s="160" t="s">
        <v>423</v>
      </c>
      <c r="E54" s="161">
        <v>853</v>
      </c>
      <c r="F54" s="161">
        <v>85395</v>
      </c>
      <c r="G54" s="161" t="s">
        <v>79</v>
      </c>
      <c r="H54" s="265">
        <f>SUM(H55+H59)</f>
        <v>94492</v>
      </c>
      <c r="I54" s="265">
        <f>SUM(I55+I59)</f>
        <v>94491.55</v>
      </c>
      <c r="J54" s="250"/>
      <c r="K54" s="220"/>
    </row>
    <row r="55" spans="1:11" ht="18" customHeight="1" x14ac:dyDescent="0.2">
      <c r="A55" s="161"/>
      <c r="B55" s="167" t="s">
        <v>420</v>
      </c>
      <c r="C55" s="161"/>
      <c r="D55" s="162"/>
      <c r="E55" s="161"/>
      <c r="F55" s="161"/>
      <c r="G55" s="161" t="s">
        <v>86</v>
      </c>
      <c r="H55" s="210">
        <f>SUM(H56:H58)</f>
        <v>94492</v>
      </c>
      <c r="I55" s="210">
        <f>SUM(I56:I58)</f>
        <v>94491.55</v>
      </c>
      <c r="J55" s="250"/>
      <c r="K55" s="220"/>
    </row>
    <row r="56" spans="1:11" ht="16.5" customHeight="1" x14ac:dyDescent="0.2">
      <c r="A56" s="161"/>
      <c r="B56" s="167" t="s">
        <v>421</v>
      </c>
      <c r="C56" s="161"/>
      <c r="D56" s="161"/>
      <c r="E56" s="161">
        <v>852</v>
      </c>
      <c r="F56" s="161">
        <v>85214</v>
      </c>
      <c r="G56" s="164" t="s">
        <v>72</v>
      </c>
      <c r="H56" s="210">
        <v>9922</v>
      </c>
      <c r="I56" s="210">
        <v>9922</v>
      </c>
      <c r="J56" s="250"/>
      <c r="K56" s="220"/>
    </row>
    <row r="57" spans="1:11" ht="14.25" customHeight="1" x14ac:dyDescent="0.2">
      <c r="A57" s="161"/>
      <c r="B57" s="253" t="s">
        <v>422</v>
      </c>
      <c r="C57" s="161"/>
      <c r="D57" s="161"/>
      <c r="E57" s="161"/>
      <c r="F57" s="161"/>
      <c r="G57" s="164" t="s">
        <v>73</v>
      </c>
      <c r="H57" s="210">
        <v>4253.8500000000004</v>
      </c>
      <c r="I57" s="210">
        <v>4251.3500000000004</v>
      </c>
      <c r="J57" s="250"/>
      <c r="K57" s="220"/>
    </row>
    <row r="58" spans="1:11" ht="21.75" customHeight="1" x14ac:dyDescent="0.2">
      <c r="A58" s="161"/>
      <c r="B58" s="161"/>
      <c r="C58" s="161"/>
      <c r="D58" s="161"/>
      <c r="E58" s="161"/>
      <c r="F58" s="161"/>
      <c r="G58" s="165" t="s">
        <v>74</v>
      </c>
      <c r="H58" s="210">
        <v>80316.149999999994</v>
      </c>
      <c r="I58" s="210">
        <v>80318.2</v>
      </c>
      <c r="J58" s="250"/>
      <c r="K58" s="220"/>
    </row>
    <row r="59" spans="1:11" ht="13.5" customHeight="1" x14ac:dyDescent="0.2">
      <c r="A59" s="161"/>
      <c r="B59" s="161"/>
      <c r="C59" s="161"/>
      <c r="D59" s="161"/>
      <c r="E59" s="161"/>
      <c r="F59" s="161"/>
      <c r="G59" s="161" t="s">
        <v>87</v>
      </c>
      <c r="H59" s="163"/>
      <c r="I59" s="163"/>
      <c r="J59" s="250"/>
      <c r="K59" s="220"/>
    </row>
    <row r="60" spans="1:11" ht="18" customHeight="1" x14ac:dyDescent="0.2">
      <c r="A60" s="161"/>
      <c r="B60" s="161"/>
      <c r="C60" s="161"/>
      <c r="D60" s="161"/>
      <c r="E60" s="161"/>
      <c r="F60" s="161"/>
      <c r="G60" s="164" t="s">
        <v>72</v>
      </c>
      <c r="H60" s="163"/>
      <c r="I60" s="163"/>
      <c r="J60" s="250"/>
      <c r="K60" s="220"/>
    </row>
    <row r="61" spans="1:11" ht="18" customHeight="1" x14ac:dyDescent="0.2">
      <c r="A61" s="161"/>
      <c r="B61" s="161"/>
      <c r="C61" s="161"/>
      <c r="D61" s="161"/>
      <c r="E61" s="161"/>
      <c r="F61" s="161"/>
      <c r="G61" s="164" t="s">
        <v>73</v>
      </c>
      <c r="H61" s="163"/>
      <c r="I61" s="163"/>
      <c r="J61" s="250"/>
      <c r="K61" s="220"/>
    </row>
    <row r="62" spans="1:11" ht="22.5" customHeight="1" x14ac:dyDescent="0.2">
      <c r="A62" s="161"/>
      <c r="B62" s="161"/>
      <c r="C62" s="161"/>
      <c r="D62" s="161"/>
      <c r="E62" s="161"/>
      <c r="F62" s="161"/>
      <c r="G62" s="165" t="s">
        <v>74</v>
      </c>
      <c r="H62" s="163"/>
      <c r="I62" s="163"/>
      <c r="J62" s="250"/>
      <c r="K62" s="220"/>
    </row>
    <row r="63" spans="1:11" ht="21.75" customHeight="1" thickBot="1" x14ac:dyDescent="0.25">
      <c r="A63" s="161"/>
      <c r="B63" s="225"/>
      <c r="C63" s="225"/>
      <c r="D63" s="225"/>
      <c r="E63" s="225"/>
      <c r="F63" s="225"/>
      <c r="G63" s="226" t="s">
        <v>95</v>
      </c>
      <c r="H63" s="227"/>
      <c r="I63" s="227"/>
      <c r="J63" s="250"/>
      <c r="K63" s="220"/>
    </row>
    <row r="64" spans="1:11" ht="20.25" customHeight="1" x14ac:dyDescent="0.2">
      <c r="A64" s="161"/>
      <c r="B64" s="161"/>
      <c r="C64" s="161"/>
      <c r="D64" s="161"/>
      <c r="E64" s="161"/>
      <c r="F64" s="161"/>
      <c r="G64" s="162"/>
      <c r="H64" s="163"/>
      <c r="I64" s="163"/>
      <c r="J64" s="250"/>
      <c r="K64" s="220"/>
    </row>
    <row r="65" spans="1:9" s="171" customFormat="1" ht="15" customHeight="1" x14ac:dyDescent="0.2">
      <c r="A65" s="229"/>
      <c r="B65" s="229" t="s">
        <v>22</v>
      </c>
      <c r="C65" s="229"/>
      <c r="D65" s="229"/>
      <c r="E65" s="229"/>
      <c r="F65" s="229"/>
      <c r="G65" s="229"/>
      <c r="H65" s="230">
        <f>SUM(H66+H74)</f>
        <v>6066816.8000000007</v>
      </c>
      <c r="I65" s="230">
        <f>SUM(I66+I74)</f>
        <v>2520534.4300000002</v>
      </c>
    </row>
    <row r="66" spans="1:9" x14ac:dyDescent="0.2">
      <c r="A66" s="161"/>
      <c r="B66" s="161" t="s">
        <v>86</v>
      </c>
      <c r="C66" s="161"/>
      <c r="D66" s="161"/>
      <c r="E66" s="161"/>
      <c r="F66" s="161"/>
      <c r="G66" s="161"/>
      <c r="H66" s="218">
        <f>SUM(+H68+H69+H67)</f>
        <v>617683</v>
      </c>
      <c r="I66" s="218">
        <f>SUM(+I68+I69+I67)</f>
        <v>274913.43</v>
      </c>
    </row>
    <row r="67" spans="1:9" x14ac:dyDescent="0.2">
      <c r="A67" s="161"/>
      <c r="B67" s="164" t="s">
        <v>72</v>
      </c>
      <c r="C67" s="161"/>
      <c r="D67" s="161"/>
      <c r="E67" s="161"/>
      <c r="F67" s="161"/>
      <c r="G67" s="161"/>
      <c r="H67" s="218">
        <f>SUM(H46)</f>
        <v>0</v>
      </c>
      <c r="I67" s="218">
        <f>SUM(I46)</f>
        <v>0</v>
      </c>
    </row>
    <row r="68" spans="1:9" x14ac:dyDescent="0.2">
      <c r="A68" s="161"/>
      <c r="B68" s="164" t="s">
        <v>73</v>
      </c>
      <c r="C68" s="161"/>
      <c r="D68" s="161"/>
      <c r="E68" s="161"/>
      <c r="F68" s="161"/>
      <c r="G68" s="161"/>
      <c r="H68" s="218">
        <f>SUM(H47+H57)</f>
        <v>84220.800000000003</v>
      </c>
      <c r="I68" s="218">
        <f>SUM(I47+I57)</f>
        <v>33167.9</v>
      </c>
    </row>
    <row r="69" spans="1:9" x14ac:dyDescent="0.2">
      <c r="A69" s="161"/>
      <c r="B69" s="165" t="s">
        <v>74</v>
      </c>
      <c r="C69" s="161"/>
      <c r="D69" s="161"/>
      <c r="E69" s="161"/>
      <c r="F69" s="161"/>
      <c r="G69" s="161"/>
      <c r="H69" s="218">
        <f>SUM(H48+H58)</f>
        <v>533462.19999999995</v>
      </c>
      <c r="I69" s="218">
        <f>SUM(I48+I58)</f>
        <v>241745.52999999997</v>
      </c>
    </row>
    <row r="70" spans="1:9" x14ac:dyDescent="0.2">
      <c r="A70" s="161"/>
      <c r="B70" s="165"/>
      <c r="C70" s="161"/>
      <c r="D70" s="161"/>
      <c r="E70" s="161"/>
      <c r="F70" s="161"/>
      <c r="G70" s="161"/>
      <c r="H70" s="218"/>
      <c r="I70" s="218"/>
    </row>
    <row r="71" spans="1:9" x14ac:dyDescent="0.2">
      <c r="A71" s="161"/>
      <c r="B71" s="165"/>
      <c r="C71" s="161"/>
      <c r="D71" s="161"/>
      <c r="E71" s="161"/>
      <c r="F71" s="161"/>
      <c r="G71" s="161"/>
      <c r="H71" s="218"/>
      <c r="I71" s="218"/>
    </row>
    <row r="72" spans="1:9" x14ac:dyDescent="0.2">
      <c r="A72" s="161"/>
      <c r="B72" s="165"/>
      <c r="C72" s="161"/>
      <c r="D72" s="161"/>
      <c r="E72" s="161"/>
      <c r="F72" s="161"/>
      <c r="G72" s="161"/>
      <c r="H72" s="218"/>
      <c r="I72" s="218"/>
    </row>
    <row r="73" spans="1:9" ht="22.5" x14ac:dyDescent="0.2">
      <c r="A73" s="161"/>
      <c r="B73" s="162" t="s">
        <v>95</v>
      </c>
      <c r="C73" s="161"/>
      <c r="D73" s="161"/>
      <c r="E73" s="161"/>
      <c r="F73" s="161"/>
      <c r="G73" s="161"/>
      <c r="H73" s="210"/>
      <c r="I73" s="210"/>
    </row>
    <row r="74" spans="1:9" x14ac:dyDescent="0.2">
      <c r="A74" s="161"/>
      <c r="B74" s="161" t="s">
        <v>87</v>
      </c>
      <c r="C74" s="161"/>
      <c r="D74" s="161"/>
      <c r="E74" s="161"/>
      <c r="F74" s="161"/>
      <c r="G74" s="161">
        <v>0</v>
      </c>
      <c r="H74" s="210">
        <f>SUM(H75:H77)</f>
        <v>5449133.8000000007</v>
      </c>
      <c r="I74" s="210">
        <f>SUM(I75:I77)</f>
        <v>2245621</v>
      </c>
    </row>
    <row r="75" spans="1:9" x14ac:dyDescent="0.2">
      <c r="A75" s="161"/>
      <c r="B75" s="164" t="s">
        <v>72</v>
      </c>
      <c r="C75" s="161"/>
      <c r="D75" s="161"/>
      <c r="E75" s="161"/>
      <c r="F75" s="161"/>
      <c r="G75" s="161"/>
      <c r="H75" s="210">
        <f>SUM(H19+H29+H40)</f>
        <v>2578623.16</v>
      </c>
      <c r="I75" s="210">
        <f>SUM(I19+I29+I40)</f>
        <v>832709</v>
      </c>
    </row>
    <row r="76" spans="1:9" x14ac:dyDescent="0.2">
      <c r="A76" s="161"/>
      <c r="B76" s="164" t="s">
        <v>73</v>
      </c>
      <c r="C76" s="161"/>
      <c r="D76" s="161"/>
      <c r="E76" s="161"/>
      <c r="F76" s="161"/>
      <c r="G76" s="161"/>
      <c r="H76" s="210">
        <f>SUM(H51)</f>
        <v>5700</v>
      </c>
      <c r="I76" s="210">
        <f>SUM(I51)</f>
        <v>0</v>
      </c>
    </row>
    <row r="77" spans="1:9" x14ac:dyDescent="0.2">
      <c r="A77" s="161"/>
      <c r="B77" s="165" t="s">
        <v>74</v>
      </c>
      <c r="C77" s="161"/>
      <c r="D77" s="161"/>
      <c r="E77" s="161"/>
      <c r="F77" s="161"/>
      <c r="G77" s="161"/>
      <c r="H77" s="210">
        <f>SUM(H42+H31+H21+H52)</f>
        <v>2864810.64</v>
      </c>
      <c r="I77" s="210">
        <f>SUM(I42+I31+I21)</f>
        <v>1412912</v>
      </c>
    </row>
    <row r="78" spans="1:9" ht="22.5" x14ac:dyDescent="0.2">
      <c r="A78" s="169"/>
      <c r="B78" s="172" t="s">
        <v>95</v>
      </c>
      <c r="C78" s="169"/>
      <c r="D78" s="169"/>
      <c r="E78" s="169"/>
      <c r="F78" s="169"/>
      <c r="G78" s="169"/>
      <c r="H78" s="211"/>
      <c r="I78" s="211"/>
    </row>
  </sheetData>
  <mergeCells count="9">
    <mergeCell ref="I10:I11"/>
    <mergeCell ref="A7:I7"/>
    <mergeCell ref="A10:A11"/>
    <mergeCell ref="B10:B11"/>
    <mergeCell ref="C10:C11"/>
    <mergeCell ref="D10:D11"/>
    <mergeCell ref="E10:E11"/>
    <mergeCell ref="F10:F11"/>
    <mergeCell ref="G10:H10"/>
  </mergeCells>
  <phoneticPr fontId="10" type="noConversion"/>
  <pageMargins left="0.47244094488188981" right="0.74803149606299213" top="0.59055118110236227" bottom="0.55118110236220474" header="0.51181102362204722" footer="0.6692913385826772"/>
  <pageSetup paperSize="9" scale="83" orientation="landscape" r:id="rId1"/>
  <headerFooter alignWithMargins="0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D26" sqref="D26"/>
    </sheetView>
  </sheetViews>
  <sheetFormatPr defaultRowHeight="12.75" x14ac:dyDescent="0.2"/>
  <cols>
    <col min="1" max="1" width="7.7109375" customWidth="1"/>
    <col min="2" max="2" width="42.85546875" customWidth="1"/>
    <col min="3" max="3" width="17.7109375" customWidth="1"/>
    <col min="4" max="4" width="16" customWidth="1"/>
  </cols>
  <sheetData>
    <row r="1" spans="1:4" ht="15.75" x14ac:dyDescent="0.2">
      <c r="A1" s="370" t="s">
        <v>432</v>
      </c>
      <c r="B1" s="370"/>
      <c r="C1" s="370"/>
      <c r="D1" s="370"/>
    </row>
    <row r="2" spans="1:4" x14ac:dyDescent="0.2">
      <c r="A2" s="59"/>
      <c r="B2" s="1"/>
      <c r="C2" s="1"/>
      <c r="D2" s="1"/>
    </row>
    <row r="3" spans="1:4" x14ac:dyDescent="0.2">
      <c r="A3" s="1"/>
      <c r="B3" s="1"/>
      <c r="C3" s="1"/>
      <c r="D3" s="60" t="s">
        <v>14</v>
      </c>
    </row>
    <row r="4" spans="1:4" x14ac:dyDescent="0.2">
      <c r="A4" s="348" t="s">
        <v>18</v>
      </c>
      <c r="B4" s="348" t="s">
        <v>4</v>
      </c>
      <c r="C4" s="349" t="s">
        <v>159</v>
      </c>
      <c r="D4" s="349" t="s">
        <v>433</v>
      </c>
    </row>
    <row r="5" spans="1:4" x14ac:dyDescent="0.2">
      <c r="A5" s="348"/>
      <c r="B5" s="348"/>
      <c r="C5" s="348"/>
      <c r="D5" s="349"/>
    </row>
    <row r="6" spans="1:4" x14ac:dyDescent="0.2">
      <c r="A6" s="348"/>
      <c r="B6" s="348"/>
      <c r="C6" s="348"/>
      <c r="D6" s="349"/>
    </row>
    <row r="7" spans="1:4" x14ac:dyDescent="0.2">
      <c r="A7" s="61">
        <v>1</v>
      </c>
      <c r="B7" s="61">
        <v>2</v>
      </c>
      <c r="C7" s="61">
        <v>3</v>
      </c>
      <c r="D7" s="61">
        <v>4</v>
      </c>
    </row>
    <row r="8" spans="1:4" x14ac:dyDescent="0.2">
      <c r="A8" s="369" t="s">
        <v>160</v>
      </c>
      <c r="B8" s="369"/>
      <c r="C8" s="62"/>
      <c r="D8" s="63">
        <f>SUM(D10:D21)</f>
        <v>2250000</v>
      </c>
    </row>
    <row r="9" spans="1:4" x14ac:dyDescent="0.2">
      <c r="A9" s="241" t="s">
        <v>391</v>
      </c>
      <c r="B9" s="241" t="s">
        <v>392</v>
      </c>
      <c r="C9" s="242"/>
      <c r="D9" s="243">
        <f>SUM(D10)</f>
        <v>2250000</v>
      </c>
    </row>
    <row r="10" spans="1:4" x14ac:dyDescent="0.2">
      <c r="A10" s="64" t="s">
        <v>6</v>
      </c>
      <c r="B10" s="65" t="s">
        <v>161</v>
      </c>
      <c r="C10" s="64" t="s">
        <v>162</v>
      </c>
      <c r="D10" s="66">
        <v>2250000</v>
      </c>
    </row>
    <row r="11" spans="1:4" ht="38.25" x14ac:dyDescent="0.2">
      <c r="A11" s="74" t="s">
        <v>175</v>
      </c>
      <c r="B11" s="151" t="s">
        <v>388</v>
      </c>
      <c r="C11" s="64" t="s">
        <v>162</v>
      </c>
      <c r="D11" s="240"/>
    </row>
    <row r="12" spans="1:4" x14ac:dyDescent="0.2">
      <c r="A12" s="67" t="s">
        <v>7</v>
      </c>
      <c r="B12" s="68" t="s">
        <v>163</v>
      </c>
      <c r="C12" s="67" t="s">
        <v>162</v>
      </c>
      <c r="D12" s="69"/>
    </row>
    <row r="13" spans="1:4" ht="25.5" x14ac:dyDescent="0.2">
      <c r="A13" s="67" t="s">
        <v>8</v>
      </c>
      <c r="B13" s="151" t="s">
        <v>389</v>
      </c>
      <c r="C13" s="67" t="s">
        <v>164</v>
      </c>
      <c r="D13" s="69"/>
    </row>
    <row r="14" spans="1:4" ht="28.5" customHeight="1" x14ac:dyDescent="0.2">
      <c r="A14" s="67" t="s">
        <v>0</v>
      </c>
      <c r="B14" s="70" t="s">
        <v>390</v>
      </c>
      <c r="C14" s="67" t="s">
        <v>169</v>
      </c>
      <c r="D14" s="69"/>
    </row>
    <row r="15" spans="1:4" ht="62.25" customHeight="1" x14ac:dyDescent="0.2">
      <c r="A15" s="67" t="s">
        <v>468</v>
      </c>
      <c r="B15" s="70" t="s">
        <v>469</v>
      </c>
      <c r="C15" s="67" t="s">
        <v>169</v>
      </c>
      <c r="D15" s="69"/>
    </row>
    <row r="16" spans="1:4" ht="44.25" customHeight="1" x14ac:dyDescent="0.2">
      <c r="A16" s="67" t="s">
        <v>166</v>
      </c>
      <c r="B16" s="70" t="s">
        <v>470</v>
      </c>
      <c r="C16" s="67" t="s">
        <v>169</v>
      </c>
      <c r="D16" s="69"/>
    </row>
    <row r="17" spans="1:4" x14ac:dyDescent="0.2">
      <c r="A17" s="247" t="s">
        <v>167</v>
      </c>
      <c r="B17" s="297" t="s">
        <v>316</v>
      </c>
      <c r="C17" s="247" t="s">
        <v>168</v>
      </c>
      <c r="D17" s="69"/>
    </row>
    <row r="18" spans="1:4" x14ac:dyDescent="0.2">
      <c r="A18" s="247" t="s">
        <v>471</v>
      </c>
      <c r="B18" s="297" t="s">
        <v>393</v>
      </c>
      <c r="C18" s="247" t="s">
        <v>371</v>
      </c>
      <c r="D18" s="69"/>
    </row>
    <row r="19" spans="1:4" x14ac:dyDescent="0.2">
      <c r="A19" s="247" t="s">
        <v>472</v>
      </c>
      <c r="B19" s="297" t="s">
        <v>315</v>
      </c>
      <c r="C19" s="247" t="s">
        <v>165</v>
      </c>
      <c r="D19" s="69"/>
    </row>
    <row r="20" spans="1:4" x14ac:dyDescent="0.2">
      <c r="A20" s="247" t="s">
        <v>473</v>
      </c>
      <c r="B20" s="297" t="s">
        <v>170</v>
      </c>
      <c r="C20" s="247" t="s">
        <v>171</v>
      </c>
      <c r="D20" s="69"/>
    </row>
    <row r="21" spans="1:4" x14ac:dyDescent="0.2">
      <c r="A21" s="247" t="s">
        <v>474</v>
      </c>
      <c r="B21" s="297" t="s">
        <v>394</v>
      </c>
      <c r="C21" s="247" t="s">
        <v>395</v>
      </c>
      <c r="D21" s="69"/>
    </row>
    <row r="22" spans="1:4" x14ac:dyDescent="0.2">
      <c r="A22" s="369" t="s">
        <v>172</v>
      </c>
      <c r="B22" s="369"/>
      <c r="C22" s="248"/>
      <c r="D22" s="63">
        <f>SUM(D23:D25)</f>
        <v>950000</v>
      </c>
    </row>
    <row r="23" spans="1:4" x14ac:dyDescent="0.2">
      <c r="A23" s="64" t="s">
        <v>6</v>
      </c>
      <c r="B23" s="65" t="s">
        <v>173</v>
      </c>
      <c r="C23" s="64" t="s">
        <v>174</v>
      </c>
      <c r="D23" s="73">
        <v>810181</v>
      </c>
    </row>
    <row r="24" spans="1:4" ht="41.25" customHeight="1" x14ac:dyDescent="0.2">
      <c r="A24" s="74" t="s">
        <v>175</v>
      </c>
      <c r="B24" s="70" t="s">
        <v>396</v>
      </c>
      <c r="C24" s="64" t="s">
        <v>174</v>
      </c>
      <c r="D24" s="75"/>
    </row>
    <row r="25" spans="1:4" x14ac:dyDescent="0.2">
      <c r="A25" s="67" t="s">
        <v>7</v>
      </c>
      <c r="B25" s="68" t="s">
        <v>176</v>
      </c>
      <c r="C25" s="67" t="s">
        <v>174</v>
      </c>
      <c r="D25" s="69">
        <v>139819</v>
      </c>
    </row>
    <row r="26" spans="1:4" ht="39.75" customHeight="1" x14ac:dyDescent="0.2">
      <c r="A26" s="67" t="s">
        <v>8</v>
      </c>
      <c r="B26" s="70" t="s">
        <v>475</v>
      </c>
      <c r="C26" s="67" t="s">
        <v>177</v>
      </c>
      <c r="D26" s="69"/>
    </row>
    <row r="27" spans="1:4" ht="25.5" x14ac:dyDescent="0.2">
      <c r="A27" s="67" t="s">
        <v>0</v>
      </c>
      <c r="B27" s="70" t="s">
        <v>397</v>
      </c>
      <c r="C27" s="67" t="s">
        <v>180</v>
      </c>
      <c r="D27" s="69"/>
    </row>
    <row r="28" spans="1:4" ht="51" x14ac:dyDescent="0.2">
      <c r="A28" s="67" t="s">
        <v>468</v>
      </c>
      <c r="B28" s="70" t="s">
        <v>398</v>
      </c>
      <c r="C28" s="67" t="s">
        <v>180</v>
      </c>
      <c r="D28" s="69"/>
    </row>
    <row r="29" spans="1:4" ht="43.5" customHeight="1" x14ac:dyDescent="0.2">
      <c r="A29" s="67" t="s">
        <v>166</v>
      </c>
      <c r="B29" s="245" t="s">
        <v>400</v>
      </c>
      <c r="C29" s="67" t="s">
        <v>180</v>
      </c>
      <c r="D29" s="69"/>
    </row>
    <row r="30" spans="1:4" x14ac:dyDescent="0.2">
      <c r="A30" s="71" t="s">
        <v>167</v>
      </c>
      <c r="B30" s="76" t="s">
        <v>476</v>
      </c>
      <c r="C30" s="71" t="s">
        <v>179</v>
      </c>
      <c r="D30" s="72"/>
    </row>
    <row r="31" spans="1:4" x14ac:dyDescent="0.2">
      <c r="A31" s="246" t="s">
        <v>471</v>
      </c>
      <c r="B31" s="245" t="s">
        <v>399</v>
      </c>
      <c r="C31" s="246" t="s">
        <v>171</v>
      </c>
      <c r="D31" s="244"/>
    </row>
  </sheetData>
  <mergeCells count="7">
    <mergeCell ref="A8:B8"/>
    <mergeCell ref="A22:B22"/>
    <mergeCell ref="A1:D1"/>
    <mergeCell ref="A4:A6"/>
    <mergeCell ref="B4:B6"/>
    <mergeCell ref="C4:C6"/>
    <mergeCell ref="D4:D6"/>
  </mergeCells>
  <phoneticPr fontId="10" type="noConversion"/>
  <pageMargins left="0.75" right="0.75" top="1" bottom="1" header="0.5" footer="0.5"/>
  <pageSetup paperSize="9" orientation="portrait" r:id="rId1"/>
  <headerFooter alignWithMargins="0">
    <oddHeader>&amp;RZałącznik Nr 5 do Uchwały 
Nr  ............ 
Rady Gminy Łączna   
 z dnia 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E23" sqref="E23"/>
    </sheetView>
  </sheetViews>
  <sheetFormatPr defaultRowHeight="12.75" x14ac:dyDescent="0.2"/>
  <cols>
    <col min="1" max="1" width="5.140625" style="1" bestFit="1" customWidth="1"/>
    <col min="2" max="2" width="7.7109375" style="1" bestFit="1" customWidth="1"/>
    <col min="3" max="3" width="5.28515625" style="1" customWidth="1"/>
    <col min="4" max="5" width="12.5703125" style="1" customWidth="1"/>
    <col min="6" max="6" width="13" style="1" customWidth="1"/>
    <col min="7" max="7" width="10.28515625" style="1" customWidth="1"/>
    <col min="8" max="8" width="9.85546875" style="1" customWidth="1"/>
    <col min="9" max="9" width="8.140625" style="1" customWidth="1"/>
    <col min="10" max="10" width="11.140625" style="1" customWidth="1"/>
    <col min="11" max="11" width="10.42578125" customWidth="1"/>
    <col min="12" max="12" width="10.7109375" customWidth="1"/>
    <col min="13" max="13" width="8.5703125" customWidth="1"/>
  </cols>
  <sheetData>
    <row r="1" spans="1:15" ht="36" customHeight="1" x14ac:dyDescent="0.2">
      <c r="A1" s="364" t="s">
        <v>434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57"/>
    </row>
    <row r="2" spans="1:15" ht="18" x14ac:dyDescent="0.2">
      <c r="A2" s="2"/>
      <c r="B2" s="2"/>
      <c r="C2" s="2"/>
      <c r="D2" s="2"/>
      <c r="E2" s="2"/>
      <c r="F2" s="2"/>
      <c r="G2" s="2"/>
    </row>
    <row r="3" spans="1:15" s="15" customFormat="1" ht="18.75" customHeight="1" x14ac:dyDescent="0.2">
      <c r="A3" s="34"/>
      <c r="B3" s="34"/>
      <c r="C3" s="34"/>
      <c r="D3" s="34"/>
      <c r="E3" s="34"/>
      <c r="F3" s="34"/>
      <c r="G3" s="33"/>
      <c r="H3" s="33"/>
      <c r="I3" s="33"/>
      <c r="J3" s="33"/>
      <c r="K3" s="33"/>
      <c r="L3" s="31"/>
      <c r="M3" s="31"/>
      <c r="N3" s="31"/>
    </row>
    <row r="4" spans="1:15" s="15" customFormat="1" x14ac:dyDescent="0.2">
      <c r="A4" s="371" t="s">
        <v>1</v>
      </c>
      <c r="B4" s="371" t="s">
        <v>2</v>
      </c>
      <c r="C4" s="371" t="s">
        <v>3</v>
      </c>
      <c r="D4" s="371" t="s">
        <v>61</v>
      </c>
      <c r="E4" s="332" t="s">
        <v>489</v>
      </c>
      <c r="F4" s="335" t="s">
        <v>81</v>
      </c>
      <c r="G4" s="336"/>
      <c r="H4" s="336"/>
      <c r="I4" s="336"/>
      <c r="J4" s="336"/>
      <c r="K4" s="336"/>
      <c r="L4" s="336"/>
      <c r="M4" s="336"/>
      <c r="N4" s="374"/>
    </row>
    <row r="5" spans="1:15" s="15" customFormat="1" x14ac:dyDescent="0.2">
      <c r="A5" s="372"/>
      <c r="B5" s="372"/>
      <c r="C5" s="372"/>
      <c r="D5" s="372"/>
      <c r="E5" s="333"/>
      <c r="F5" s="332" t="s">
        <v>11</v>
      </c>
      <c r="G5" s="376" t="s">
        <v>81</v>
      </c>
      <c r="H5" s="376"/>
      <c r="I5" s="376"/>
      <c r="J5" s="376"/>
      <c r="K5" s="376"/>
      <c r="L5" s="332" t="s">
        <v>12</v>
      </c>
      <c r="M5" s="339" t="s">
        <v>81</v>
      </c>
      <c r="N5" s="377"/>
    </row>
    <row r="6" spans="1:15" s="15" customFormat="1" ht="25.5" customHeight="1" x14ac:dyDescent="0.2">
      <c r="A6" s="372"/>
      <c r="B6" s="372"/>
      <c r="C6" s="372"/>
      <c r="D6" s="372"/>
      <c r="E6" s="333"/>
      <c r="F6" s="333"/>
      <c r="G6" s="335" t="s">
        <v>55</v>
      </c>
      <c r="H6" s="374"/>
      <c r="I6" s="332" t="s">
        <v>57</v>
      </c>
      <c r="J6" s="332" t="s">
        <v>58</v>
      </c>
      <c r="K6" s="332" t="s">
        <v>59</v>
      </c>
      <c r="L6" s="333"/>
      <c r="M6" s="335" t="s">
        <v>60</v>
      </c>
      <c r="N6" s="56" t="s">
        <v>5</v>
      </c>
    </row>
    <row r="7" spans="1:15" s="15" customFormat="1" ht="84" x14ac:dyDescent="0.2">
      <c r="A7" s="373"/>
      <c r="B7" s="373"/>
      <c r="C7" s="373"/>
      <c r="D7" s="373"/>
      <c r="E7" s="334"/>
      <c r="F7" s="334"/>
      <c r="G7" s="48" t="s">
        <v>82</v>
      </c>
      <c r="H7" s="48" t="s">
        <v>56</v>
      </c>
      <c r="I7" s="334"/>
      <c r="J7" s="334"/>
      <c r="K7" s="334"/>
      <c r="L7" s="334"/>
      <c r="M7" s="376"/>
      <c r="N7" s="53" t="s">
        <v>83</v>
      </c>
    </row>
    <row r="8" spans="1:15" s="15" customFormat="1" ht="10.5" customHeight="1" x14ac:dyDescent="0.2">
      <c r="A8" s="214">
        <v>1</v>
      </c>
      <c r="B8" s="214">
        <v>2</v>
      </c>
      <c r="C8" s="214">
        <v>3</v>
      </c>
      <c r="D8" s="214">
        <v>4</v>
      </c>
      <c r="E8" s="214">
        <v>5</v>
      </c>
      <c r="F8" s="214">
        <v>6</v>
      </c>
      <c r="G8" s="214">
        <v>7</v>
      </c>
      <c r="H8" s="214">
        <v>8</v>
      </c>
      <c r="I8" s="214">
        <v>9</v>
      </c>
      <c r="J8" s="214">
        <v>10</v>
      </c>
      <c r="K8" s="214">
        <v>11</v>
      </c>
      <c r="L8" s="214">
        <v>12</v>
      </c>
      <c r="M8" s="214">
        <v>13</v>
      </c>
      <c r="N8" s="214">
        <v>14</v>
      </c>
    </row>
    <row r="9" spans="1:15" s="15" customFormat="1" ht="15.75" customHeight="1" x14ac:dyDescent="0.2">
      <c r="A9" s="215">
        <v>750</v>
      </c>
      <c r="B9" s="215">
        <v>75011</v>
      </c>
      <c r="C9" s="215">
        <v>2010</v>
      </c>
      <c r="D9" s="223">
        <v>47151</v>
      </c>
      <c r="E9" s="223">
        <v>47151</v>
      </c>
      <c r="F9" s="223">
        <f>SUM(E9)</f>
        <v>47151</v>
      </c>
      <c r="G9" s="223">
        <f>SUM(F9)</f>
        <v>47151</v>
      </c>
      <c r="H9" s="223"/>
      <c r="I9" s="223"/>
      <c r="J9" s="223"/>
      <c r="K9" s="216"/>
      <c r="L9" s="217"/>
      <c r="M9" s="217"/>
      <c r="N9" s="217"/>
    </row>
    <row r="10" spans="1:15" s="15" customFormat="1" ht="15" customHeight="1" x14ac:dyDescent="0.2">
      <c r="A10" s="215">
        <v>751</v>
      </c>
      <c r="B10" s="215">
        <v>75101</v>
      </c>
      <c r="C10" s="215">
        <v>2010</v>
      </c>
      <c r="D10" s="223">
        <v>1079</v>
      </c>
      <c r="E10" s="223">
        <v>1079</v>
      </c>
      <c r="F10" s="223">
        <v>1079</v>
      </c>
      <c r="G10" s="223">
        <v>1079</v>
      </c>
      <c r="H10" s="223"/>
      <c r="I10" s="223"/>
      <c r="J10" s="223"/>
      <c r="K10" s="216"/>
      <c r="L10" s="217"/>
      <c r="M10" s="217"/>
      <c r="N10" s="217"/>
    </row>
    <row r="11" spans="1:15" s="15" customFormat="1" ht="14.25" customHeight="1" x14ac:dyDescent="0.2">
      <c r="A11" s="215">
        <v>852</v>
      </c>
      <c r="B11" s="215">
        <v>85212</v>
      </c>
      <c r="C11" s="215">
        <v>2010</v>
      </c>
      <c r="D11" s="223">
        <v>2348122</v>
      </c>
      <c r="E11" s="223">
        <v>2348122</v>
      </c>
      <c r="F11" s="223">
        <v>2348122</v>
      </c>
      <c r="G11" s="259">
        <v>200161</v>
      </c>
      <c r="H11" s="223">
        <v>6581</v>
      </c>
      <c r="I11" s="223"/>
      <c r="J11" s="223">
        <v>2141380</v>
      </c>
      <c r="K11" s="216"/>
      <c r="L11" s="217"/>
      <c r="M11" s="217"/>
      <c r="N11" s="217"/>
    </row>
    <row r="12" spans="1:15" s="15" customFormat="1" ht="16.5" customHeight="1" x14ac:dyDescent="0.2">
      <c r="A12" s="215">
        <v>852</v>
      </c>
      <c r="B12" s="215">
        <v>85213</v>
      </c>
      <c r="C12" s="215">
        <v>2010</v>
      </c>
      <c r="D12" s="223">
        <v>6561</v>
      </c>
      <c r="E12" s="223">
        <v>6561</v>
      </c>
      <c r="F12" s="223">
        <v>6561</v>
      </c>
      <c r="G12" s="223"/>
      <c r="H12" s="223">
        <v>6561</v>
      </c>
      <c r="I12" s="223"/>
      <c r="J12" s="223"/>
      <c r="K12" s="252"/>
      <c r="L12" s="217"/>
      <c r="M12" s="217"/>
      <c r="N12" s="217"/>
    </row>
    <row r="13" spans="1:15" x14ac:dyDescent="0.2">
      <c r="A13" s="375" t="s">
        <v>27</v>
      </c>
      <c r="B13" s="375"/>
      <c r="C13" s="375"/>
      <c r="D13" s="224">
        <f t="shared" ref="D13:J13" si="0">SUM(D9:D12)</f>
        <v>2402913</v>
      </c>
      <c r="E13" s="224">
        <f t="shared" si="0"/>
        <v>2402913</v>
      </c>
      <c r="F13" s="224">
        <f t="shared" si="0"/>
        <v>2402913</v>
      </c>
      <c r="G13" s="224">
        <f t="shared" si="0"/>
        <v>248391</v>
      </c>
      <c r="H13" s="224">
        <f t="shared" si="0"/>
        <v>13142</v>
      </c>
      <c r="I13" s="224">
        <f t="shared" si="0"/>
        <v>0</v>
      </c>
      <c r="J13" s="224">
        <f t="shared" si="0"/>
        <v>2141380</v>
      </c>
      <c r="K13" s="93"/>
      <c r="L13" s="94"/>
      <c r="M13" s="94"/>
      <c r="N13" s="94"/>
    </row>
    <row r="18" spans="8:12" x14ac:dyDescent="0.2">
      <c r="H18" s="96"/>
    </row>
    <row r="27" spans="8:12" x14ac:dyDescent="0.2">
      <c r="L27" t="s">
        <v>54</v>
      </c>
    </row>
  </sheetData>
  <mergeCells count="17">
    <mergeCell ref="A13:C13"/>
    <mergeCell ref="E4:E7"/>
    <mergeCell ref="F4:N4"/>
    <mergeCell ref="F5:F7"/>
    <mergeCell ref="G5:K5"/>
    <mergeCell ref="L5:L7"/>
    <mergeCell ref="M6:M7"/>
    <mergeCell ref="M5:N5"/>
    <mergeCell ref="A1:N1"/>
    <mergeCell ref="A4:A7"/>
    <mergeCell ref="B4:B7"/>
    <mergeCell ref="C4:C7"/>
    <mergeCell ref="D4:D7"/>
    <mergeCell ref="G6:H6"/>
    <mergeCell ref="I6:I7"/>
    <mergeCell ref="J6:J7"/>
    <mergeCell ref="K6:K7"/>
  </mergeCells>
  <phoneticPr fontId="10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 xml:space="preserve">&amp;RZałącznik nr 6  
do Uchwały  Nr ............Rady Gminy Łączna   
 z dnia ............... r.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J37" sqref="J37"/>
    </sheetView>
  </sheetViews>
  <sheetFormatPr defaultRowHeight="12.75" x14ac:dyDescent="0.2"/>
  <cols>
    <col min="1" max="1" width="5.140625" style="33" customWidth="1"/>
    <col min="2" max="2" width="8" style="33" customWidth="1"/>
    <col min="3" max="3" width="7.140625" style="33" customWidth="1"/>
    <col min="4" max="4" width="11.5703125" style="33" customWidth="1"/>
    <col min="5" max="5" width="8" style="33" customWidth="1"/>
    <col min="6" max="6" width="8.42578125" style="33" customWidth="1"/>
    <col min="7" max="7" width="9.7109375" style="33" customWidth="1"/>
    <col min="8" max="8" width="7.5703125" style="33" customWidth="1"/>
    <col min="9" max="9" width="6" style="33" customWidth="1"/>
    <col min="10" max="10" width="8.140625" style="33" customWidth="1"/>
    <col min="11" max="11" width="8.42578125" style="33" customWidth="1"/>
    <col min="12" max="12" width="9.140625" style="31"/>
    <col min="13" max="13" width="8.140625" style="31" customWidth="1"/>
    <col min="14" max="14" width="8.85546875" style="31" customWidth="1"/>
    <col min="15" max="16384" width="9.140625" style="31"/>
  </cols>
  <sheetData>
    <row r="1" spans="1:16" ht="36" customHeight="1" x14ac:dyDescent="0.2">
      <c r="A1" s="378" t="s">
        <v>89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8.75" x14ac:dyDescent="0.2">
      <c r="A2" s="32"/>
      <c r="B2" s="32"/>
      <c r="C2" s="32"/>
      <c r="D2" s="32"/>
      <c r="E2" s="32"/>
      <c r="F2" s="32"/>
      <c r="G2" s="32"/>
      <c r="H2" s="32"/>
    </row>
    <row r="3" spans="1:16" x14ac:dyDescent="0.2">
      <c r="A3" s="34"/>
      <c r="B3" s="34"/>
      <c r="C3" s="34"/>
      <c r="D3" s="34"/>
      <c r="E3" s="34"/>
      <c r="F3" s="34"/>
      <c r="P3" s="35" t="s">
        <v>17</v>
      </c>
    </row>
    <row r="4" spans="1:16" x14ac:dyDescent="0.2">
      <c r="A4" s="371" t="s">
        <v>1</v>
      </c>
      <c r="B4" s="371" t="s">
        <v>2</v>
      </c>
      <c r="C4" s="371" t="s">
        <v>3</v>
      </c>
      <c r="D4" s="371" t="s">
        <v>61</v>
      </c>
      <c r="E4" s="332" t="s">
        <v>90</v>
      </c>
      <c r="F4" s="335" t="s">
        <v>81</v>
      </c>
      <c r="G4" s="336"/>
      <c r="H4" s="336"/>
      <c r="I4" s="336"/>
      <c r="J4" s="336"/>
      <c r="K4" s="336"/>
      <c r="L4" s="336"/>
      <c r="M4" s="336"/>
      <c r="N4" s="336"/>
      <c r="O4" s="336"/>
      <c r="P4" s="374"/>
    </row>
    <row r="5" spans="1:16" x14ac:dyDescent="0.2">
      <c r="A5" s="372"/>
      <c r="B5" s="372"/>
      <c r="C5" s="372"/>
      <c r="D5" s="372"/>
      <c r="E5" s="333"/>
      <c r="F5" s="332" t="s">
        <v>11</v>
      </c>
      <c r="G5" s="376" t="s">
        <v>81</v>
      </c>
      <c r="H5" s="376"/>
      <c r="I5" s="376"/>
      <c r="J5" s="376"/>
      <c r="K5" s="376"/>
      <c r="L5" s="332" t="s">
        <v>12</v>
      </c>
      <c r="M5" s="339" t="s">
        <v>81</v>
      </c>
      <c r="N5" s="340"/>
      <c r="O5" s="340"/>
      <c r="P5" s="377"/>
    </row>
    <row r="6" spans="1:16" ht="23.25" customHeight="1" x14ac:dyDescent="0.2">
      <c r="A6" s="372"/>
      <c r="B6" s="372"/>
      <c r="C6" s="372"/>
      <c r="D6" s="372"/>
      <c r="E6" s="333"/>
      <c r="F6" s="333"/>
      <c r="G6" s="335" t="s">
        <v>55</v>
      </c>
      <c r="H6" s="374"/>
      <c r="I6" s="332" t="s">
        <v>57</v>
      </c>
      <c r="J6" s="332" t="s">
        <v>58</v>
      </c>
      <c r="K6" s="332" t="s">
        <v>59</v>
      </c>
      <c r="L6" s="333"/>
      <c r="M6" s="335" t="s">
        <v>60</v>
      </c>
      <c r="N6" s="56" t="s">
        <v>5</v>
      </c>
      <c r="O6" s="376" t="s">
        <v>64</v>
      </c>
      <c r="P6" s="376" t="s">
        <v>88</v>
      </c>
    </row>
    <row r="7" spans="1:16" ht="84" x14ac:dyDescent="0.2">
      <c r="A7" s="373"/>
      <c r="B7" s="373"/>
      <c r="C7" s="373"/>
      <c r="D7" s="373"/>
      <c r="E7" s="334"/>
      <c r="F7" s="334"/>
      <c r="G7" s="48" t="s">
        <v>82</v>
      </c>
      <c r="H7" s="48" t="s">
        <v>56</v>
      </c>
      <c r="I7" s="334"/>
      <c r="J7" s="334"/>
      <c r="K7" s="334"/>
      <c r="L7" s="334"/>
      <c r="M7" s="376"/>
      <c r="N7" s="53" t="s">
        <v>83</v>
      </c>
      <c r="O7" s="376"/>
      <c r="P7" s="376"/>
    </row>
    <row r="8" spans="1:16" ht="6" customHeight="1" x14ac:dyDescent="0.2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</row>
    <row r="9" spans="1:16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M9" s="39"/>
      <c r="N9" s="39"/>
      <c r="O9" s="39"/>
      <c r="P9" s="39"/>
    </row>
    <row r="10" spans="1:16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1"/>
    </row>
    <row r="11" spans="1:16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1"/>
      <c r="N11" s="41"/>
      <c r="O11" s="41"/>
      <c r="P11" s="41"/>
    </row>
    <row r="12" spans="1:16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1"/>
      <c r="N12" s="41"/>
      <c r="O12" s="41"/>
      <c r="P12" s="41"/>
    </row>
    <row r="13" spans="1:16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1"/>
      <c r="N13" s="41"/>
      <c r="O13" s="41"/>
      <c r="P13" s="41"/>
    </row>
    <row r="14" spans="1:16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  <c r="P14" s="41"/>
    </row>
    <row r="15" spans="1:16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41"/>
    </row>
    <row r="16" spans="1:16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1"/>
      <c r="P16" s="41"/>
    </row>
    <row r="17" spans="1:16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</row>
    <row r="18" spans="1:16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41"/>
      <c r="P18" s="41"/>
    </row>
    <row r="19" spans="1:16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  <c r="P19" s="41"/>
    </row>
    <row r="20" spans="1:16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3"/>
      <c r="N20" s="43"/>
      <c r="O20" s="43"/>
      <c r="P20" s="43"/>
    </row>
    <row r="21" spans="1:16" s="34" customFormat="1" ht="24.75" customHeight="1" x14ac:dyDescent="0.2">
      <c r="A21" s="379" t="s">
        <v>27</v>
      </c>
      <c r="B21" s="380"/>
      <c r="C21" s="381"/>
      <c r="D21" s="44"/>
      <c r="E21" s="44"/>
      <c r="F21" s="44"/>
      <c r="G21" s="44"/>
      <c r="H21" s="44"/>
      <c r="I21" s="44"/>
      <c r="J21" s="44"/>
      <c r="K21" s="44"/>
      <c r="L21" s="45"/>
      <c r="M21" s="45"/>
      <c r="N21" s="45"/>
      <c r="O21" s="45"/>
      <c r="P21" s="45"/>
    </row>
  </sheetData>
  <mergeCells count="19"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honeticPr fontId="10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"/>
  <sheetViews>
    <sheetView zoomScaleNormal="100" workbookViewId="0">
      <selection activeCell="E16" sqref="E16"/>
    </sheetView>
  </sheetViews>
  <sheetFormatPr defaultRowHeight="12.75" x14ac:dyDescent="0.2"/>
  <cols>
    <col min="1" max="1" width="11.42578125" style="33" customWidth="1"/>
    <col min="2" max="2" width="4" style="33" customWidth="1"/>
    <col min="3" max="4" width="5.85546875" style="33" customWidth="1"/>
    <col min="5" max="5" width="4.85546875" style="33" customWidth="1"/>
    <col min="6" max="6" width="7.7109375" style="33" customWidth="1"/>
    <col min="7" max="7" width="4.28515625" style="33" customWidth="1"/>
    <col min="8" max="8" width="7.140625" style="33" customWidth="1"/>
    <col min="9" max="9" width="6.140625" style="33" customWidth="1"/>
    <col min="10" max="10" width="9" style="33" customWidth="1"/>
    <col min="11" max="11" width="6.140625" style="33" customWidth="1"/>
    <col min="12" max="12" width="6.85546875" style="33" customWidth="1"/>
    <col min="13" max="13" width="8.85546875" style="33" customWidth="1"/>
    <col min="14" max="14" width="6.42578125" style="33" customWidth="1"/>
    <col min="15" max="15" width="6.28515625" style="33" customWidth="1"/>
    <col min="16" max="16" width="8.28515625" style="33" customWidth="1"/>
    <col min="17" max="18" width="8.28515625" style="31" customWidth="1"/>
    <col min="19" max="19" width="7.7109375" style="31" customWidth="1"/>
    <col min="20" max="20" width="8.28515625" style="31" customWidth="1"/>
    <col min="21" max="16384" width="9.140625" style="31"/>
  </cols>
  <sheetData>
    <row r="2" spans="1:20" ht="14.25" x14ac:dyDescent="0.2">
      <c r="A2" s="382" t="s">
        <v>435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</row>
    <row r="3" spans="1:20" ht="18.7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20" x14ac:dyDescent="0.2">
      <c r="A4" s="34"/>
      <c r="B4" s="34"/>
      <c r="C4" s="34"/>
      <c r="D4" s="34"/>
      <c r="E4" s="34"/>
      <c r="F4" s="34"/>
      <c r="G4" s="34"/>
      <c r="H4" s="34"/>
      <c r="T4" s="35" t="s">
        <v>17</v>
      </c>
    </row>
    <row r="5" spans="1:20" s="47" customFormat="1" ht="11.25" x14ac:dyDescent="0.2">
      <c r="A5" s="332" t="s">
        <v>15</v>
      </c>
      <c r="B5" s="332" t="s">
        <v>1</v>
      </c>
      <c r="C5" s="332" t="s">
        <v>2</v>
      </c>
      <c r="D5" s="332" t="s">
        <v>24</v>
      </c>
      <c r="E5" s="332" t="s">
        <v>3</v>
      </c>
      <c r="F5" s="332" t="s">
        <v>62</v>
      </c>
      <c r="G5" s="332" t="s">
        <v>3</v>
      </c>
      <c r="H5" s="335" t="s">
        <v>81</v>
      </c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74"/>
    </row>
    <row r="6" spans="1:20" s="47" customFormat="1" ht="11.25" x14ac:dyDescent="0.2">
      <c r="A6" s="333"/>
      <c r="B6" s="333"/>
      <c r="C6" s="333"/>
      <c r="D6" s="333"/>
      <c r="E6" s="333"/>
      <c r="F6" s="333"/>
      <c r="G6" s="333"/>
      <c r="H6" s="332" t="s">
        <v>11</v>
      </c>
      <c r="I6" s="376" t="s">
        <v>81</v>
      </c>
      <c r="J6" s="376"/>
      <c r="K6" s="376"/>
      <c r="L6" s="376"/>
      <c r="M6" s="376"/>
      <c r="N6" s="376"/>
      <c r="O6" s="376"/>
      <c r="P6" s="332" t="s">
        <v>12</v>
      </c>
      <c r="Q6" s="339" t="s">
        <v>81</v>
      </c>
      <c r="R6" s="340"/>
      <c r="S6" s="340"/>
      <c r="T6" s="377"/>
    </row>
    <row r="7" spans="1:20" s="47" customFormat="1" ht="11.25" x14ac:dyDescent="0.2">
      <c r="A7" s="333"/>
      <c r="B7" s="333"/>
      <c r="C7" s="333"/>
      <c r="D7" s="333"/>
      <c r="E7" s="333"/>
      <c r="F7" s="333"/>
      <c r="G7" s="333"/>
      <c r="H7" s="333"/>
      <c r="I7" s="335" t="s">
        <v>55</v>
      </c>
      <c r="J7" s="374"/>
      <c r="K7" s="332" t="s">
        <v>57</v>
      </c>
      <c r="L7" s="332" t="s">
        <v>58</v>
      </c>
      <c r="M7" s="332" t="s">
        <v>59</v>
      </c>
      <c r="N7" s="332" t="s">
        <v>80</v>
      </c>
      <c r="O7" s="332" t="s">
        <v>23</v>
      </c>
      <c r="P7" s="333"/>
      <c r="Q7" s="335" t="s">
        <v>60</v>
      </c>
      <c r="R7" s="56" t="s">
        <v>5</v>
      </c>
      <c r="S7" s="376" t="s">
        <v>64</v>
      </c>
      <c r="T7" s="376" t="s">
        <v>63</v>
      </c>
    </row>
    <row r="8" spans="1:20" s="47" customFormat="1" ht="94.5" x14ac:dyDescent="0.2">
      <c r="A8" s="334"/>
      <c r="B8" s="334"/>
      <c r="C8" s="334"/>
      <c r="D8" s="334"/>
      <c r="E8" s="334"/>
      <c r="F8" s="334"/>
      <c r="G8" s="334"/>
      <c r="H8" s="334"/>
      <c r="I8" s="48" t="s">
        <v>82</v>
      </c>
      <c r="J8" s="48" t="s">
        <v>56</v>
      </c>
      <c r="K8" s="334"/>
      <c r="L8" s="334"/>
      <c r="M8" s="334"/>
      <c r="N8" s="334"/>
      <c r="O8" s="334"/>
      <c r="P8" s="334"/>
      <c r="Q8" s="376"/>
      <c r="R8" s="53" t="s">
        <v>83</v>
      </c>
      <c r="S8" s="376"/>
      <c r="T8" s="376"/>
    </row>
    <row r="9" spans="1:20" ht="6" customHeight="1" x14ac:dyDescent="0.2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  <c r="Q9" s="37">
        <v>17</v>
      </c>
      <c r="R9" s="37">
        <v>18</v>
      </c>
      <c r="S9" s="37">
        <v>19</v>
      </c>
      <c r="T9" s="37">
        <v>20</v>
      </c>
    </row>
    <row r="10" spans="1:20" ht="69" customHeight="1" x14ac:dyDescent="0.2">
      <c r="A10" s="383" t="s">
        <v>32</v>
      </c>
      <c r="B10" s="384"/>
      <c r="C10" s="385"/>
      <c r="D10" s="5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39"/>
      <c r="S10" s="39"/>
      <c r="T10" s="39"/>
    </row>
    <row r="11" spans="1:20" x14ac:dyDescent="0.2">
      <c r="A11" s="40"/>
      <c r="B11" s="97"/>
      <c r="C11" s="97"/>
      <c r="D11" s="4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8"/>
      <c r="R11" s="91"/>
      <c r="S11" s="91"/>
      <c r="T11" s="91"/>
    </row>
    <row r="12" spans="1:20" ht="56.25" customHeight="1" x14ac:dyDescent="0.2">
      <c r="A12" s="386" t="s">
        <v>192</v>
      </c>
      <c r="B12" s="387"/>
      <c r="C12" s="388"/>
      <c r="D12" s="52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91"/>
      <c r="S12" s="91"/>
      <c r="T12" s="91"/>
    </row>
    <row r="13" spans="1:20" ht="63.75" x14ac:dyDescent="0.2">
      <c r="A13" s="40" t="s">
        <v>425</v>
      </c>
      <c r="B13" s="97" t="s">
        <v>213</v>
      </c>
      <c r="C13" s="97" t="s">
        <v>216</v>
      </c>
      <c r="D13" s="40">
        <v>6300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8"/>
      <c r="R13" s="92"/>
      <c r="S13" s="92"/>
      <c r="T13" s="92"/>
    </row>
    <row r="14" spans="1:20" s="34" customFormat="1" ht="24.75" customHeight="1" x14ac:dyDescent="0.2">
      <c r="A14" s="379" t="s">
        <v>27</v>
      </c>
      <c r="B14" s="380"/>
      <c r="C14" s="381"/>
      <c r="D14" s="51"/>
      <c r="E14" s="93"/>
      <c r="F14" s="212">
        <f>SUM(F11:F13)</f>
        <v>0</v>
      </c>
      <c r="G14" s="212"/>
      <c r="H14" s="93"/>
      <c r="I14" s="93"/>
      <c r="J14" s="93"/>
      <c r="K14" s="93"/>
      <c r="L14" s="93"/>
      <c r="M14" s="93"/>
      <c r="N14" s="93"/>
      <c r="O14" s="93"/>
      <c r="P14" s="212">
        <f>SUM(P11:P13)</f>
        <v>0</v>
      </c>
      <c r="Q14" s="213">
        <f>SUM(Q11:Q13)</f>
        <v>0</v>
      </c>
      <c r="R14" s="94"/>
      <c r="S14" s="94"/>
      <c r="T14" s="94"/>
    </row>
  </sheetData>
  <mergeCells count="25">
    <mergeCell ref="N7:N8"/>
    <mergeCell ref="Q7:Q8"/>
    <mergeCell ref="G5:G8"/>
    <mergeCell ref="A14:C14"/>
    <mergeCell ref="A5:A8"/>
    <mergeCell ref="A10:C10"/>
    <mergeCell ref="A12:C12"/>
    <mergeCell ref="B5:B8"/>
    <mergeCell ref="C5:C8"/>
    <mergeCell ref="A2:T2"/>
    <mergeCell ref="D5:D8"/>
    <mergeCell ref="F5:F8"/>
    <mergeCell ref="L7:L8"/>
    <mergeCell ref="M7:M8"/>
    <mergeCell ref="P6:P8"/>
    <mergeCell ref="E5:E8"/>
    <mergeCell ref="H5:T5"/>
    <mergeCell ref="H6:H8"/>
    <mergeCell ref="K7:K8"/>
    <mergeCell ref="T7:T8"/>
    <mergeCell ref="I6:O6"/>
    <mergeCell ref="O7:O8"/>
    <mergeCell ref="I7:J7"/>
    <mergeCell ref="Q6:T6"/>
    <mergeCell ref="S7:S8"/>
  </mergeCells>
  <phoneticPr fontId="10" type="noConversion"/>
  <printOptions horizontalCentered="1"/>
  <pageMargins left="0.27559055118110237" right="0.47244094488188981" top="1.1023622047244095" bottom="0.78740157480314965" header="0.51181102362204722" footer="0.51181102362204722"/>
  <pageSetup paperSize="9" orientation="landscape" r:id="rId1"/>
  <headerFooter alignWithMargins="0">
    <oddHeader xml:space="preserve">&amp;RZałącznik Nr 7
do Uchwały Nr.... Rady Gminy Łączna  
z dnia ........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1</vt:lpstr>
      <vt:lpstr>2</vt:lpstr>
      <vt:lpstr>3</vt:lpstr>
      <vt:lpstr>4</vt:lpstr>
      <vt:lpstr>n.</vt:lpstr>
      <vt:lpstr>5</vt:lpstr>
      <vt:lpstr>6</vt:lpstr>
      <vt:lpstr>n</vt:lpstr>
      <vt:lpstr>n..</vt:lpstr>
      <vt:lpstr>7</vt:lpstr>
      <vt:lpstr>8</vt:lpstr>
      <vt:lpstr>9</vt:lpstr>
      <vt:lpstr>10</vt:lpstr>
      <vt:lpstr>11</vt:lpstr>
      <vt:lpstr>15n</vt:lpstr>
      <vt:lpstr>16n</vt:lpstr>
      <vt:lpstr>progn.dłu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user2</cp:lastModifiedBy>
  <cp:lastPrinted>2015-11-10T07:05:36Z</cp:lastPrinted>
  <dcterms:created xsi:type="dcterms:W3CDTF">1998-12-09T13:02:10Z</dcterms:created>
  <dcterms:modified xsi:type="dcterms:W3CDTF">2015-12-09T07:22:40Z</dcterms:modified>
</cp:coreProperties>
</file>